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90" windowHeight="8895" activeTab="0"/>
  </bookViews>
  <sheets>
    <sheet name="PLAN NABAVE REDOVITE DJELATNOST" sheetId="1" r:id="rId1"/>
    <sheet name="INVESTICIJE" sheetId="2" r:id="rId2"/>
    <sheet name="EU PROJEKT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<sst xmlns="http://schemas.openxmlformats.org/spreadsheetml/2006/main" count="860" uniqueCount="460">
  <si>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</si>
  <si>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</si>
  <si>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</si>
  <si>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</si>
  <si>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</si>
  <si>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</si>
  <si>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</si>
  <si>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</si>
  <si>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</si>
  <si>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</si>
  <si>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</si>
  <si>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REDOVITA DJELATNOST</t>
  </si>
  <si>
    <t>Usluge telefona, pošte i prijevoza</t>
  </si>
  <si>
    <t>Usluge fiksne telefonije</t>
  </si>
  <si>
    <t>Usluge mobilne telefonije</t>
  </si>
  <si>
    <t>Usluge tekućeg i invest.održavanja</t>
  </si>
  <si>
    <t>Održavanje sustava vatrodojave</t>
  </si>
  <si>
    <t>Održavanje energetskih sustava</t>
  </si>
  <si>
    <t>Održavanje vodoopskrbnog sustava</t>
  </si>
  <si>
    <t>Održav.rač.prog.i pro.obračuna plaća</t>
  </si>
  <si>
    <t>Održavanje sustava kontrole pristupa</t>
  </si>
  <si>
    <t>Održavanje sustava videonadzora</t>
  </si>
  <si>
    <t>Komunalne usluge</t>
  </si>
  <si>
    <t>Iznošenje i odvoz smeća</t>
  </si>
  <si>
    <t>Usluge održavanja zelenih površina</t>
  </si>
  <si>
    <t>Intelektualne i osobne usluge</t>
  </si>
  <si>
    <t>Usluge projektiranja</t>
  </si>
  <si>
    <t>Uredski materijal i ostali materijal</t>
  </si>
  <si>
    <t>Energija</t>
  </si>
  <si>
    <t>Gorivo za motorna vozila</t>
  </si>
  <si>
    <t>Najam opreme</t>
  </si>
  <si>
    <t>Reprezentacija</t>
  </si>
  <si>
    <t>1.1.</t>
  </si>
  <si>
    <t>1.2.</t>
  </si>
  <si>
    <t>1.3.</t>
  </si>
  <si>
    <t>1.5.</t>
  </si>
  <si>
    <t>R.br.</t>
  </si>
  <si>
    <t>Predmet nabave</t>
  </si>
  <si>
    <t>Vrsta postupka</t>
  </si>
  <si>
    <t>Ugovor ili okvirni sporazum</t>
  </si>
  <si>
    <t>Planirani početak postupka</t>
  </si>
  <si>
    <t>Planirano trajanje ugovora ili OS</t>
  </si>
  <si>
    <t>2.1.</t>
  </si>
  <si>
    <t>Mjerenje buke - TRT</t>
  </si>
  <si>
    <t>3.1.</t>
  </si>
  <si>
    <t>3.2.</t>
  </si>
  <si>
    <t>3.3.</t>
  </si>
  <si>
    <t>3.4.</t>
  </si>
  <si>
    <t>REDOVITA INVESTICIJSKA ULAGANJA</t>
  </si>
  <si>
    <t>7.1.</t>
  </si>
  <si>
    <t>9.1.</t>
  </si>
  <si>
    <t>9.2.</t>
  </si>
  <si>
    <t>10.1.</t>
  </si>
  <si>
    <t>11.</t>
  </si>
  <si>
    <t>11.1.</t>
  </si>
  <si>
    <t>12.1.</t>
  </si>
  <si>
    <t>12.2.</t>
  </si>
  <si>
    <t>5.1.</t>
  </si>
  <si>
    <t>6.1.</t>
  </si>
  <si>
    <t>Ulaganja u postojeću infrastrukturu i suprastrukturu</t>
  </si>
  <si>
    <t>Ev. br. nabave</t>
  </si>
  <si>
    <t>Odvjetničke usluge</t>
  </si>
  <si>
    <t>Ev.br.</t>
  </si>
  <si>
    <t>Pravne usluge, pravna mišljenja i savjeti</t>
  </si>
  <si>
    <t>Procijenjena vrijednost nabave (bez PDV-a)</t>
  </si>
  <si>
    <t>Službena putovanja</t>
  </si>
  <si>
    <t>Naknade troškova zaposlenima</t>
  </si>
  <si>
    <t>7.2.</t>
  </si>
  <si>
    <t>Održavanje željezničke infrastrukture u luci Ploče</t>
  </si>
  <si>
    <t>Planirano trajanje ugovor ili OS</t>
  </si>
  <si>
    <t>Osposobljavanje djelatnika za siguran način rada sukladno zakonu o zaštiti o radu ishođenje potrebnih uvjerenja o sigurnosti (elektroinstalacije, gromobran…)</t>
  </si>
  <si>
    <t>13.</t>
  </si>
  <si>
    <t>13.1.</t>
  </si>
  <si>
    <t>Bankarske usluge i usluge platnog prometa</t>
  </si>
  <si>
    <t>Usluge čišćenja i pranja</t>
  </si>
  <si>
    <t>Geodetsko katastarske usluge</t>
  </si>
  <si>
    <t>4.1.</t>
  </si>
  <si>
    <t>4.2.</t>
  </si>
  <si>
    <t>4.3.</t>
  </si>
  <si>
    <t>4.4.</t>
  </si>
  <si>
    <t>4.5.</t>
  </si>
  <si>
    <t>8.1.</t>
  </si>
  <si>
    <t>8.2.</t>
  </si>
  <si>
    <t>Održavanje PCS sustava</t>
  </si>
  <si>
    <t>4.6.</t>
  </si>
  <si>
    <t>4.7.</t>
  </si>
  <si>
    <t>4.8.</t>
  </si>
  <si>
    <t>4.9.</t>
  </si>
  <si>
    <t>4.10.</t>
  </si>
  <si>
    <t>4.12.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</si>
  <si>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</si>
  <si>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</si>
  <si>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</si>
  <si>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</si>
  <si>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</si>
  <si>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</si>
  <si>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</si>
  <si>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</si>
  <si>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čl.12.st.1. ZJN</t>
  </si>
  <si>
    <t>CPV oznaka</t>
  </si>
  <si>
    <t>Usluge interneta</t>
  </si>
  <si>
    <t>Poštanske usluge</t>
  </si>
  <si>
    <t>Stanje sedimenta morskog dna - TRT</t>
  </si>
  <si>
    <t>Dobrovoljno zdravstveno osiguranje</t>
  </si>
  <si>
    <t>Sitan inventar</t>
  </si>
  <si>
    <t>1.4.</t>
  </si>
  <si>
    <t>Materijal i sredstva za čišćenje i higijenu</t>
  </si>
  <si>
    <t>Opskrba električnom energijom</t>
  </si>
  <si>
    <t>Usluge osiguranja</t>
  </si>
  <si>
    <t>Zakup i održavanje objekata pomorske signalizacije</t>
  </si>
  <si>
    <t xml:space="preserve">R.br. </t>
  </si>
  <si>
    <t>Fin.br.</t>
  </si>
  <si>
    <t>425225/6</t>
  </si>
  <si>
    <t>Materijal za održavanje</t>
  </si>
  <si>
    <t>5.2.</t>
  </si>
  <si>
    <t>5.3.</t>
  </si>
  <si>
    <t>5.4.</t>
  </si>
  <si>
    <t>7.3.</t>
  </si>
  <si>
    <t>7.4.</t>
  </si>
  <si>
    <t>7.5.</t>
  </si>
  <si>
    <t>7.6.</t>
  </si>
  <si>
    <t>Podjela predmeta nabave na grupe</t>
  </si>
  <si>
    <t>narudžbenice</t>
  </si>
  <si>
    <t>ugovor</t>
  </si>
  <si>
    <t>narudžbenica</t>
  </si>
  <si>
    <t>ugovori</t>
  </si>
  <si>
    <t>ugovori/ narudžbenice</t>
  </si>
  <si>
    <t>gotovinski računi</t>
  </si>
  <si>
    <t>I kvartal</t>
  </si>
  <si>
    <t>12 mjeseci</t>
  </si>
  <si>
    <t>7.7.</t>
  </si>
  <si>
    <t>Usluge hotelskog smještaja u tuzemstvu</t>
  </si>
  <si>
    <t>55100000-4</t>
  </si>
  <si>
    <t>Seminari, savjetovanja, tečajevi i stručni ispiti</t>
  </si>
  <si>
    <t>64214000-9</t>
  </si>
  <si>
    <t>64212000-5</t>
  </si>
  <si>
    <t>72400000-4</t>
  </si>
  <si>
    <t>64110000-0</t>
  </si>
  <si>
    <t>50200000-7</t>
  </si>
  <si>
    <t>77310000-6</t>
  </si>
  <si>
    <t>50343000-1</t>
  </si>
  <si>
    <t>30192000-1</t>
  </si>
  <si>
    <t>39800000-0               33760000-5    33711900-6</t>
  </si>
  <si>
    <t>09134220-5</t>
  </si>
  <si>
    <t>50000000-5</t>
  </si>
  <si>
    <t>72267000-4</t>
  </si>
  <si>
    <t>90511000-2</t>
  </si>
  <si>
    <t>90919000-2  98310000-9</t>
  </si>
  <si>
    <t>71355000-1</t>
  </si>
  <si>
    <t>79212100-4</t>
  </si>
  <si>
    <t>66512210-7</t>
  </si>
  <si>
    <t>66515200-5</t>
  </si>
  <si>
    <t>66512100-3</t>
  </si>
  <si>
    <t>Usluge restorana i usluge posluživanja hranom i usluge cateringa</t>
  </si>
  <si>
    <t>55300000-3    55520000-1</t>
  </si>
  <si>
    <t>15000000-8</t>
  </si>
  <si>
    <t>Nabava hrane i pića</t>
  </si>
  <si>
    <t>66115000-9</t>
  </si>
  <si>
    <t>31000000-6</t>
  </si>
  <si>
    <t>71320000-7 </t>
  </si>
  <si>
    <t>79100000-5  79111000-5</t>
  </si>
  <si>
    <t>79112000-2</t>
  </si>
  <si>
    <t>65300000-6</t>
  </si>
  <si>
    <t>50413200-5</t>
  </si>
  <si>
    <t>45259000-7</t>
  </si>
  <si>
    <t>45232000-2</t>
  </si>
  <si>
    <t>45200000-9</t>
  </si>
  <si>
    <t>79710000-4</t>
  </si>
  <si>
    <t>50220000-3</t>
  </si>
  <si>
    <t>80500000-9</t>
  </si>
  <si>
    <t>71610000-7</t>
  </si>
  <si>
    <t>90731400-4</t>
  </si>
  <si>
    <t>71313100-6</t>
  </si>
  <si>
    <t>71313450-4</t>
  </si>
  <si>
    <t>50246000-1</t>
  </si>
  <si>
    <t>50411000-9</t>
  </si>
  <si>
    <t>80530000-8</t>
  </si>
  <si>
    <t>71317100-4</t>
  </si>
  <si>
    <t>44423000-1</t>
  </si>
  <si>
    <t>otvoreni postupak javne nabave roba</t>
  </si>
  <si>
    <t>otvoreni postupak javne nabave usluga</t>
  </si>
  <si>
    <t>6 mjeseci</t>
  </si>
  <si>
    <t>NE</t>
  </si>
  <si>
    <t>45234100-7</t>
  </si>
  <si>
    <t>otvoreni postupak javne nabave radova</t>
  </si>
  <si>
    <t>jednostavna nabava radova</t>
  </si>
  <si>
    <t>jednostavna nabava usluga</t>
  </si>
  <si>
    <t>1.6.</t>
  </si>
  <si>
    <t>1.7.</t>
  </si>
  <si>
    <t>32570000-9</t>
  </si>
  <si>
    <t>jednostavna nabava roba</t>
  </si>
  <si>
    <t>Tehnička zaštita, sustav video nadzora, sustav vatrodojave</t>
  </si>
  <si>
    <t>Ostali izdaci</t>
  </si>
  <si>
    <t>45262700-8</t>
  </si>
  <si>
    <t>jednostavna nabava usluga i radova</t>
  </si>
  <si>
    <t>jednostavna nabava usluga, roba i radova</t>
  </si>
  <si>
    <t>do 31.12.2018.</t>
  </si>
  <si>
    <t>Praćenje ukupne taložne tvari i sastav ukupne taložne tvari - TRT</t>
  </si>
  <si>
    <t>Table i oznake za potpunu funkcionalnost Ulaznog terminala</t>
  </si>
  <si>
    <t>3.1.1.</t>
  </si>
  <si>
    <t>3.2.1.</t>
  </si>
  <si>
    <t>Najam eko WC kabina</t>
  </si>
  <si>
    <t>Održavanje građevinskih objekata</t>
  </si>
  <si>
    <t>45316230-6</t>
  </si>
  <si>
    <t>31172000-2</t>
  </si>
  <si>
    <t>II kvartal</t>
  </si>
  <si>
    <t>IV kvartal</t>
  </si>
  <si>
    <t>III kvartal</t>
  </si>
  <si>
    <t>24955000-3</t>
  </si>
  <si>
    <t>45231400-9</t>
  </si>
  <si>
    <t xml:space="preserve">Sanacija napajanja i mjerenje el. mag. zračenja na Terminalu za rasute terete </t>
  </si>
  <si>
    <t>39130000-2</t>
  </si>
  <si>
    <t>Sanacija prostorija Policije i Carine na Ulaznom terminalu</t>
  </si>
  <si>
    <t>Digitalni urudžbeni zapisnik i sustav upravljanja dokumentima</t>
  </si>
  <si>
    <t>Infromatička oprema i ostala aplikativna rješenja</t>
  </si>
  <si>
    <t>jednostavna nabava roba i usluga</t>
  </si>
  <si>
    <t>32323500-8</t>
  </si>
  <si>
    <t>Nabava video kamera i licenci za potrebe nadzora lučkog područja</t>
  </si>
  <si>
    <t>UT - otklanjanje nedostataka nakon tehničkog pregleda</t>
  </si>
  <si>
    <t>45231000-5</t>
  </si>
  <si>
    <t>Zamjena vodovodne napojne cijevi: Rasklopište - Vatrogasci</t>
  </si>
  <si>
    <t>Geodetske usluge</t>
  </si>
  <si>
    <t>Prilagodba energetskog raspleta na novi naponski nivo (20 kV) - međutransformator</t>
  </si>
  <si>
    <t>Ugradnja bokoštitnika i rezervnih dijelova bokoštitnika - operativne obale</t>
  </si>
  <si>
    <t>Napomene</t>
  </si>
  <si>
    <t>EU PROJEKTI</t>
  </si>
  <si>
    <t>TRANSPOGOOD</t>
  </si>
  <si>
    <t>ADRIPASS</t>
  </si>
  <si>
    <t>MULTIAPRO</t>
  </si>
  <si>
    <t>CHARGE</t>
  </si>
  <si>
    <t>Održavanje opreme mareografa i anemometra</t>
  </si>
  <si>
    <t>Održavanje lučkih prometnica</t>
  </si>
  <si>
    <t>45233142-6</t>
  </si>
  <si>
    <t>Ispitivanje kvalitete otpadnih voda - TRT</t>
  </si>
  <si>
    <t>Ispitivanje kvalitete mora - TRT</t>
  </si>
  <si>
    <t>Usluge osiguranja od nezgode za djelatnike LUP</t>
  </si>
  <si>
    <t>IV kvartal 2018.</t>
  </si>
  <si>
    <t>Osiguranje imovine i opreme Ulaznog terminala s pratećim objektima</t>
  </si>
  <si>
    <t>45223000-6</t>
  </si>
  <si>
    <t>72513000-4</t>
  </si>
  <si>
    <t>3.2.2.</t>
  </si>
  <si>
    <t>N1/19</t>
  </si>
  <si>
    <t>N2/19</t>
  </si>
  <si>
    <t>N3/19</t>
  </si>
  <si>
    <t>Nabava sustava neprekidnog napajanja u podatkovnom centru i nadogradnja postojećeg s ciljem ostvarenja preduvjeta za razvoj TRANSPOGOOD ICT platforme</t>
  </si>
  <si>
    <t>Usluge virtualizacijske platforme s ciljem ostvarenja preduvjeta za razvoj TRANSPOGOOD ICT platforme</t>
  </si>
  <si>
    <t>Jednostavna nabava usluga</t>
  </si>
  <si>
    <t xml:space="preserve">Nabava osobnih računala, radnih stanica i monitora, mrežno komunikacijske opreme, poslužitelja i poslužiteljske opreme, SW i SW licenci
</t>
  </si>
  <si>
    <t>Planirana vrijednost nabave (s PDV-om)</t>
  </si>
  <si>
    <t>48200000-0</t>
  </si>
  <si>
    <t>79417000-0</t>
  </si>
  <si>
    <t>Osiguranje opće odgovornosti</t>
  </si>
  <si>
    <t>Ostale usluge</t>
  </si>
  <si>
    <t>Platforma za pohranu sigurnosnih kopija (licence i vendor podrška)</t>
  </si>
  <si>
    <t>Virtualizacijska platforma (licence i vendor podrška)</t>
  </si>
  <si>
    <t>48782000-3</t>
  </si>
  <si>
    <t>9.3.</t>
  </si>
  <si>
    <t>10.2.</t>
  </si>
  <si>
    <t>12.3.</t>
  </si>
  <si>
    <t>12.4.</t>
  </si>
  <si>
    <t>13.2.</t>
  </si>
  <si>
    <t>14.</t>
  </si>
  <si>
    <t>14.1.</t>
  </si>
  <si>
    <t>4.23.</t>
  </si>
  <si>
    <t>N4/19</t>
  </si>
  <si>
    <t>N5/19</t>
  </si>
  <si>
    <t>N6/19</t>
  </si>
  <si>
    <t>Ispitivanje kakvoće otpadnih voda - KT</t>
  </si>
  <si>
    <t>Ispitivanje kakvoće mora - KT</t>
  </si>
  <si>
    <t>N7/19</t>
  </si>
  <si>
    <t>66516000-0</t>
  </si>
  <si>
    <t>31154000-0</t>
  </si>
  <si>
    <t>Jednostavna nabava roba</t>
  </si>
  <si>
    <t>Usluga razvoja sučelja; sabirnice za prihvat poruka nacionalnog AIS sustava s ciljem harmonizacije podataka</t>
  </si>
  <si>
    <t>Usluga nadogradnje PCS sustava s ciljem razvoja sučelja za prikaz brodskog prometa za potrebe VTS centra  s ciljem rješavanja uskih grla i povećanja operativnosti na lučkom području</t>
  </si>
  <si>
    <t>Nabava kioska za naplatu dozvola za ulaz u luku - Ulazni terminal</t>
  </si>
  <si>
    <t>44212320-8</t>
  </si>
  <si>
    <t>Usluga razvoja sučelja za prikaz brodskog prometa temeljem i integracije s AIS sustavom s ciljem rješavanja uskih grla i povećanja operativnosti na lučkom području</t>
  </si>
  <si>
    <t>Usluga izrade studije zahtjeva u razvoju informacijskih sustava kao preduvjet rješavanju uskih grla na lučkim područjima 
AIS Base Stations &amp; Traffic image application; VTS Center &amp;  SAR MRSC Ploče</t>
  </si>
  <si>
    <t>Usluga razvoja sučelja za razmjenu podataka između AIS sustva i PCS sustava za potrebe daljnje razmjene</t>
  </si>
  <si>
    <t>72211000-7</t>
  </si>
  <si>
    <t xml:space="preserve"> 48800000-6</t>
  </si>
  <si>
    <t>Nadogradnja tehnologije sustava PCS - Usluge nadogradnje tehnologije sustava PCS s ciljem razvoja nadzornog kontrolnog centra i jedinstvenog sustava za potrebe analize protoka podataka na lučkom području i optimizacije procesa s ciljem smanjenja uskih grla, te integracija sa sustavom za nadzor prometa brodova na lučkom području</t>
  </si>
  <si>
    <t>72212781-7</t>
  </si>
  <si>
    <t>72222200-9</t>
  </si>
  <si>
    <t>Otvoreni postupak javne nabave usluga</t>
  </si>
  <si>
    <t>Ugovor</t>
  </si>
  <si>
    <t>5 mjeseci</t>
  </si>
  <si>
    <t>N8/19</t>
  </si>
  <si>
    <t>N10/19</t>
  </si>
  <si>
    <t>N11/19</t>
  </si>
  <si>
    <t>N13/19</t>
  </si>
  <si>
    <t>N14/19</t>
  </si>
  <si>
    <t>N15/19</t>
  </si>
  <si>
    <t>N17/19</t>
  </si>
  <si>
    <t>N18/19</t>
  </si>
  <si>
    <t>N19/19</t>
  </si>
  <si>
    <t>N20/19</t>
  </si>
  <si>
    <t>N21/19</t>
  </si>
  <si>
    <t>N22/19</t>
  </si>
  <si>
    <t>N23/19</t>
  </si>
  <si>
    <t>N24/19</t>
  </si>
  <si>
    <t>N25/19</t>
  </si>
  <si>
    <t>N26/19</t>
  </si>
  <si>
    <t>N27/19</t>
  </si>
  <si>
    <t>N28/19</t>
  </si>
  <si>
    <t>N29/19</t>
  </si>
  <si>
    <t>N30/19</t>
  </si>
  <si>
    <t>N31/19</t>
  </si>
  <si>
    <t>N32/19</t>
  </si>
  <si>
    <t>N33/19</t>
  </si>
  <si>
    <t>N34/19</t>
  </si>
  <si>
    <t>N35/19</t>
  </si>
  <si>
    <t>N36/19</t>
  </si>
  <si>
    <t>N37/19</t>
  </si>
  <si>
    <t>N38/19</t>
  </si>
  <si>
    <t>N39/19</t>
  </si>
  <si>
    <t>N40/19</t>
  </si>
  <si>
    <t>N41/19</t>
  </si>
  <si>
    <t>N42/19</t>
  </si>
  <si>
    <t>N43/19</t>
  </si>
  <si>
    <t>N47/19</t>
  </si>
  <si>
    <t>N46/19</t>
  </si>
  <si>
    <t>N67/19</t>
  </si>
  <si>
    <t>N59/19</t>
  </si>
  <si>
    <t>N44/19</t>
  </si>
  <si>
    <t>N71/19</t>
  </si>
  <si>
    <t>N48/19</t>
  </si>
  <si>
    <t>N49/19</t>
  </si>
  <si>
    <t>N50/19</t>
  </si>
  <si>
    <t>N51/19</t>
  </si>
  <si>
    <t>N52/19</t>
  </si>
  <si>
    <t>N53/19</t>
  </si>
  <si>
    <t>N54/19</t>
  </si>
  <si>
    <t>N55/19</t>
  </si>
  <si>
    <t>N56/19</t>
  </si>
  <si>
    <t>N57/19</t>
  </si>
  <si>
    <t>N58/19</t>
  </si>
  <si>
    <t>N60/19</t>
  </si>
  <si>
    <t>N61/19</t>
  </si>
  <si>
    <t>N62/19</t>
  </si>
  <si>
    <t>N63/19</t>
  </si>
  <si>
    <t>N64/19</t>
  </si>
  <si>
    <t>N66/19</t>
  </si>
  <si>
    <t>N68/19</t>
  </si>
  <si>
    <t>N69/19</t>
  </si>
  <si>
    <t>N70/19</t>
  </si>
  <si>
    <t>N72/19</t>
  </si>
  <si>
    <t>N73/19</t>
  </si>
  <si>
    <t>N74/19</t>
  </si>
  <si>
    <t>N75/19</t>
  </si>
  <si>
    <t>N76/19</t>
  </si>
  <si>
    <t>N77/19</t>
  </si>
  <si>
    <t>N78/19</t>
  </si>
  <si>
    <t>N79/19</t>
  </si>
  <si>
    <t>N80/19</t>
  </si>
  <si>
    <t>N81/19</t>
  </si>
  <si>
    <t>N82/19</t>
  </si>
  <si>
    <t>15 dana</t>
  </si>
  <si>
    <t>44221220-3</t>
  </si>
  <si>
    <t>Nabava i montaža sigurnosnih vrata za potrebe podatkovnog centra s potrebnom opremom tehničke sigurnosti</t>
  </si>
  <si>
    <t>Otklanjanje nedostataka na UT - izrada protupožarnih ormara i protupožarnog zida</t>
  </si>
  <si>
    <t>45343000-3</t>
  </si>
  <si>
    <t>N84/19</t>
  </si>
  <si>
    <t>N83/19</t>
  </si>
  <si>
    <t>Sanacija kontrolnih vodomjera na oknima V1, V3, V4 i V6</t>
  </si>
  <si>
    <t>10 dana</t>
  </si>
  <si>
    <t>Uredski materijal za 2019. godinu</t>
  </si>
  <si>
    <t>N86/19</t>
  </si>
  <si>
    <t>Izrada općeg akta iz područja zaštite požara i plana evakuacije i spašavanja sa svim grafičkim prilozima- mape evakuacije i spašavanja za novu zgradu- organizacijsku jedinicu Ulaznog terminala luke Ploče</t>
  </si>
  <si>
    <t>Izrada revizije Plana zaštite od požara i tehnološke eksplozije luke Ploče</t>
  </si>
  <si>
    <t>25 dana</t>
  </si>
  <si>
    <t>N85/19</t>
  </si>
  <si>
    <t>30 dana</t>
  </si>
  <si>
    <t>Izmještanje niskonaponskih i srednjenaponskih instalacija TS br. 7 zbog rekonstrukcije cjevovoda</t>
  </si>
  <si>
    <t>N87/19</t>
  </si>
  <si>
    <t>Uređenje platoa za parkirališta na Ulaznom terminalu u luci Ploče</t>
  </si>
  <si>
    <t>45223300-9</t>
  </si>
  <si>
    <t>Usluge revizije financijskih izvještaja LUP za 2018. godinu</t>
  </si>
  <si>
    <t>N89/19</t>
  </si>
  <si>
    <t>Sanacija kvara na vodovodnoj mreži kod Rasklopišta</t>
  </si>
  <si>
    <t>1 tjedan</t>
  </si>
  <si>
    <t>Ispitivanje i sanacija propuštanja vodomjera</t>
  </si>
  <si>
    <t>N90/19</t>
  </si>
  <si>
    <t>2 tjedna</t>
  </si>
  <si>
    <t>5.6.</t>
  </si>
  <si>
    <t>Zamjena skretnice br. 21</t>
  </si>
  <si>
    <t>INTESA</t>
  </si>
  <si>
    <t>5.5.</t>
  </si>
  <si>
    <t>Nabava hardver opreme i programske podrške za potrebe prikupljanja podataka i optimizacije</t>
  </si>
  <si>
    <t>Jednostavna nabava roba i usluga</t>
  </si>
  <si>
    <t>34996000-5</t>
  </si>
  <si>
    <t>30236000-2</t>
  </si>
  <si>
    <t>72000000-5</t>
  </si>
  <si>
    <t>Usluge izvedbe programskog modula za pametno upravljanje parkingom</t>
  </si>
  <si>
    <t>N91/19</t>
  </si>
  <si>
    <t>N94/19</t>
  </si>
  <si>
    <t>N95/19</t>
  </si>
  <si>
    <t>N96/19</t>
  </si>
  <si>
    <t>N98/19</t>
  </si>
  <si>
    <t>N99/19</t>
  </si>
  <si>
    <t>N97/19</t>
  </si>
  <si>
    <t>Isporuka i montaža uredskog namještaja za Ulazni terminal u luci Ploče</t>
  </si>
  <si>
    <t>48900000-7</t>
  </si>
  <si>
    <t>Nadogradnja sustava kontrole pristupa</t>
  </si>
  <si>
    <t>PROMARES</t>
  </si>
  <si>
    <t>N100/19</t>
  </si>
  <si>
    <t>32421000-0</t>
  </si>
  <si>
    <t>Instalacija komunikacijskih i senzorskih kabela</t>
  </si>
  <si>
    <t>4.24.</t>
  </si>
  <si>
    <t>N101/19</t>
  </si>
  <si>
    <t>Usluge nadogradnje i održavanja sustava kontrole pristupa i tehničke zaštite - EPSIMAX</t>
  </si>
  <si>
    <t>Izmjene i dopune Procjene sigurnosne zaštite luke Ploče</t>
  </si>
  <si>
    <t>Izmjene i dopune Plana sigurnosne zaštite luke Ploče</t>
  </si>
  <si>
    <t>6.2.</t>
  </si>
  <si>
    <t>6.3.</t>
  </si>
  <si>
    <t>6.4.</t>
  </si>
  <si>
    <t>4.25.</t>
  </si>
  <si>
    <t>N102/19</t>
  </si>
  <si>
    <t>Održavanje  kolosiječnih postrojenja u luci Ploče</t>
  </si>
  <si>
    <t>1 mjesec</t>
  </si>
  <si>
    <t>44423400-5</t>
  </si>
  <si>
    <t>N103/19</t>
  </si>
  <si>
    <t>Arhivističko sređivanje gradiva za Lučku upravu Ploče</t>
  </si>
  <si>
    <t>79995100-6</t>
  </si>
  <si>
    <t>4.26.</t>
  </si>
  <si>
    <t>N104/19</t>
  </si>
  <si>
    <t>45 dana</t>
  </si>
  <si>
    <t>Sanacija vodovoda - grana prema obali br. 5</t>
  </si>
  <si>
    <t>45232151-5</t>
  </si>
  <si>
    <t>4.27.</t>
  </si>
  <si>
    <t>N105/19</t>
  </si>
  <si>
    <t>Održavanje radiokomunikacijske opreme sustava kontrole pristupa</t>
  </si>
  <si>
    <t>50333000-8</t>
  </si>
  <si>
    <t>Održavanje lučkih obala - uklanjanje uništenih dijelova tankerskog veza i veza za privez pilotine</t>
  </si>
  <si>
    <t>Briše se</t>
  </si>
  <si>
    <t>V. izmjene i dopune Plana nabave roba, radova i usluga za 2019.  godinu LUČKE UPRAVE PLOČE</t>
  </si>
  <si>
    <t>izmjena iznosa i trajanja ugovora</t>
  </si>
  <si>
    <t>do 31.12.2019.</t>
  </si>
  <si>
    <t>izmjena iznosa</t>
  </si>
  <si>
    <t>Nova stavka</t>
  </si>
  <si>
    <t>N106/19</t>
  </si>
  <si>
    <t>8.3.</t>
  </si>
  <si>
    <t>Usluge demontaže, montaže i selidbe namještaja</t>
  </si>
  <si>
    <t>2 mjeseca</t>
  </si>
  <si>
    <t>79933000-3</t>
  </si>
  <si>
    <t>Izmjena planiranog početak postupka</t>
  </si>
  <si>
    <t>Izmjena iznosa</t>
  </si>
  <si>
    <t xml:space="preserve">Nabava prometnih rampa s ciljem povećanja sigurnosti i kontrole ulaza/ izlaza na lučko područje </t>
  </si>
  <si>
    <t>Izmjena naziva</t>
  </si>
  <si>
    <t>4.28.</t>
  </si>
  <si>
    <t>N107/19</t>
  </si>
  <si>
    <t>Uređenje platoa za parkirališta na Ulaznom terminalu u luci Ploče – 2. dio</t>
  </si>
  <si>
    <t>Usluge i oprema sustava tehničke zaštite na Ulaznom terminalu u luci Ploče</t>
  </si>
  <si>
    <t>Procjena razine sigurnosti infromacijskog sustava s ciljem izvedbe tehničkog dizajna razvoja lučkih informacijskih sustava</t>
  </si>
  <si>
    <t>Nadzor sigurnosnih aspekata IT infrastrukture s ciljem izvedbe tehničkog dizajna razvoja lučkih infromacijskih sustava</t>
  </si>
  <si>
    <t>Izmjena</t>
  </si>
  <si>
    <t>71631420-0</t>
  </si>
  <si>
    <t>4.11.</t>
  </si>
  <si>
    <t>4.13.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</si>
</sst>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9"/>
      <name val="Calibri"/>
      <family val="2"/>
    </font>
    <font>
      <b/>
      <sz val="10"/>
      <color indexed="8"/>
      <name val="Arial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trike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/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/>
    </border>
    <border>
      <left style="medium"/>
      <right style="medium"/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/>
    </border>
    <border>
      <left style="medium"/>
      <right style="medium">
        <color theme="0" tint="-0.04997999966144562"/>
      </right>
      <top>
        <color indexed="63"/>
      </top>
      <bottom style="medium"/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>
        <color theme="0" tint="-0.04997999966144562"/>
      </top>
      <bottom style="medium"/>
    </border>
    <border>
      <left>
        <color indexed="63"/>
      </left>
      <right style="medium"/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165" fontId="33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52" fillId="34" borderId="0" xfId="37" applyFont="1" applyFill="1" applyBorder="1" applyAlignment="1">
      <alignment horizontal="center" vertical="center" wrapText="1"/>
    </xf>
    <xf numFmtId="0" fontId="52" fillId="34" borderId="10" xfId="37" applyFont="1" applyFill="1" applyBorder="1" applyAlignment="1">
      <alignment horizontal="center" vertical="center" wrapText="1"/>
    </xf>
    <xf numFmtId="0" fontId="52" fillId="34" borderId="11" xfId="3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2" xfId="37" applyFont="1" applyFill="1" applyBorder="1" applyAlignment="1">
      <alignment horizontal="left" vertical="center" wrapText="1"/>
    </xf>
    <xf numFmtId="0" fontId="0" fillId="0" borderId="12" xfId="37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1" fillId="0" borderId="14" xfId="37" applyFont="1" applyFill="1" applyBorder="1" applyAlignment="1">
      <alignment horizontal="left" vertical="center" wrapText="1"/>
    </xf>
    <xf numFmtId="0" fontId="0" fillId="0" borderId="14" xfId="37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 horizontal="center"/>
    </xf>
    <xf numFmtId="0" fontId="1" fillId="0" borderId="16" xfId="37" applyFont="1" applyFill="1" applyBorder="1" applyAlignment="1">
      <alignment horizontal="center" vertical="center" wrapText="1"/>
    </xf>
    <xf numFmtId="0" fontId="0" fillId="0" borderId="16" xfId="37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0" fontId="1" fillId="0" borderId="18" xfId="37" applyFont="1" applyFill="1" applyBorder="1" applyAlignment="1">
      <alignment horizontal="center" vertical="center" wrapText="1"/>
    </xf>
    <xf numFmtId="0" fontId="0" fillId="0" borderId="18" xfId="37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53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4" fontId="53" fillId="33" borderId="16" xfId="0" applyNumberFormat="1" applyFont="1" applyFill="1" applyBorder="1" applyAlignment="1">
      <alignment horizontal="center"/>
    </xf>
    <xf numFmtId="0" fontId="53" fillId="33" borderId="14" xfId="0" applyFont="1" applyFill="1" applyBorder="1" applyAlignment="1">
      <alignment wrapText="1"/>
    </xf>
    <xf numFmtId="4" fontId="54" fillId="33" borderId="16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33" borderId="14" xfId="0" applyFont="1" applyFill="1" applyBorder="1" applyAlignment="1">
      <alignment wrapText="1"/>
    </xf>
    <xf numFmtId="4" fontId="54" fillId="33" borderId="18" xfId="0" applyNumberFormat="1" applyFont="1" applyFill="1" applyBorder="1" applyAlignment="1">
      <alignment horizontal="center"/>
    </xf>
    <xf numFmtId="0" fontId="55" fillId="34" borderId="20" xfId="37" applyFont="1" applyFill="1" applyBorder="1" applyAlignment="1">
      <alignment horizontal="center" vertical="center" wrapText="1"/>
    </xf>
    <xf numFmtId="0" fontId="55" fillId="34" borderId="21" xfId="37" applyFont="1" applyFill="1" applyBorder="1" applyAlignment="1">
      <alignment horizontal="center" vertical="center" wrapText="1"/>
    </xf>
    <xf numFmtId="0" fontId="52" fillId="34" borderId="20" xfId="37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56" fillId="33" borderId="14" xfId="0" applyFont="1" applyFill="1" applyBorder="1" applyAlignment="1">
      <alignment/>
    </xf>
    <xf numFmtId="4" fontId="56" fillId="33" borderId="16" xfId="0" applyNumberFormat="1" applyFont="1" applyFill="1" applyBorder="1" applyAlignment="1">
      <alignment horizontal="center"/>
    </xf>
    <xf numFmtId="4" fontId="56" fillId="33" borderId="18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3" fillId="0" borderId="14" xfId="37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/>
    </xf>
    <xf numFmtId="0" fontId="56" fillId="33" borderId="22" xfId="0" applyFont="1" applyFill="1" applyBorder="1" applyAlignment="1">
      <alignment/>
    </xf>
    <xf numFmtId="0" fontId="53" fillId="33" borderId="12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3" fillId="0" borderId="12" xfId="37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55" fillId="34" borderId="0" xfId="37" applyFont="1" applyFill="1" applyBorder="1" applyAlignment="1">
      <alignment horizontal="left" vertical="center" wrapText="1"/>
    </xf>
    <xf numFmtId="4" fontId="54" fillId="0" borderId="0" xfId="0" applyNumberFormat="1" applyFont="1" applyFill="1" applyBorder="1" applyAlignment="1">
      <alignment/>
    </xf>
    <xf numFmtId="0" fontId="55" fillId="34" borderId="0" xfId="37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1" fillId="0" borderId="16" xfId="37" applyFont="1" applyFill="1" applyBorder="1" applyAlignment="1">
      <alignment horizontal="left" vertical="center" wrapText="1"/>
    </xf>
    <xf numFmtId="0" fontId="0" fillId="0" borderId="16" xfId="37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33" borderId="16" xfId="0" applyFont="1" applyFill="1" applyBorder="1" applyAlignment="1">
      <alignment wrapText="1"/>
    </xf>
    <xf numFmtId="0" fontId="56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3" fillId="0" borderId="16" xfId="37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1" fillId="0" borderId="22" xfId="37" applyFont="1" applyFill="1" applyBorder="1" applyAlignment="1">
      <alignment horizontal="left" vertical="center" wrapText="1"/>
    </xf>
    <xf numFmtId="0" fontId="0" fillId="0" borderId="22" xfId="37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53" fillId="0" borderId="22" xfId="37" applyNumberFormat="1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4" fontId="53" fillId="33" borderId="25" xfId="0" applyNumberFormat="1" applyFont="1" applyFill="1" applyBorder="1" applyAlignment="1">
      <alignment horizontal="center"/>
    </xf>
    <xf numFmtId="4" fontId="53" fillId="0" borderId="26" xfId="0" applyNumberFormat="1" applyFont="1" applyFill="1" applyBorder="1" applyAlignment="1">
      <alignment horizontal="center"/>
    </xf>
    <xf numFmtId="0" fontId="56" fillId="33" borderId="27" xfId="0" applyFont="1" applyFill="1" applyBorder="1" applyAlignment="1">
      <alignment/>
    </xf>
    <xf numFmtId="0" fontId="56" fillId="33" borderId="28" xfId="0" applyFont="1" applyFill="1" applyBorder="1" applyAlignment="1">
      <alignment horizontal="left"/>
    </xf>
    <xf numFmtId="0" fontId="56" fillId="33" borderId="29" xfId="0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0" fontId="55" fillId="34" borderId="30" xfId="37" applyFont="1" applyFill="1" applyBorder="1" applyAlignment="1">
      <alignment horizontal="center" vertical="center" wrapText="1"/>
    </xf>
    <xf numFmtId="0" fontId="55" fillId="34" borderId="0" xfId="37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53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3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4" fontId="0" fillId="33" borderId="18" xfId="0" applyNumberFormat="1" applyFont="1" applyFill="1" applyBorder="1" applyAlignment="1">
      <alignment horizontal="center" vertical="top"/>
    </xf>
    <xf numFmtId="0" fontId="0" fillId="0" borderId="16" xfId="37" applyFont="1" applyFill="1" applyBorder="1" applyAlignment="1">
      <alignment horizontal="center" vertical="top" wrapText="1"/>
    </xf>
    <xf numFmtId="4" fontId="0" fillId="33" borderId="16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8" fillId="34" borderId="0" xfId="37" applyFont="1" applyFill="1" applyBorder="1" applyAlignment="1">
      <alignment horizontal="center" vertical="center" wrapText="1"/>
    </xf>
    <xf numFmtId="0" fontId="0" fillId="0" borderId="18" xfId="37" applyFont="1" applyFill="1" applyBorder="1" applyAlignment="1">
      <alignment horizontal="center" vertical="top" wrapText="1"/>
    </xf>
    <xf numFmtId="4" fontId="0" fillId="33" borderId="15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vertical="top"/>
    </xf>
    <xf numFmtId="0" fontId="53" fillId="33" borderId="22" xfId="0" applyFont="1" applyFill="1" applyBorder="1" applyAlignment="1">
      <alignment vertical="top"/>
    </xf>
    <xf numFmtId="0" fontId="53" fillId="33" borderId="12" xfId="0" applyFont="1" applyFill="1" applyBorder="1" applyAlignment="1">
      <alignment horizontal="left" vertical="top"/>
    </xf>
    <xf numFmtId="0" fontId="53" fillId="33" borderId="14" xfId="0" applyFont="1" applyFill="1" applyBorder="1" applyAlignment="1">
      <alignment vertical="top"/>
    </xf>
    <xf numFmtId="0" fontId="53" fillId="33" borderId="16" xfId="0" applyFont="1" applyFill="1" applyBorder="1" applyAlignment="1">
      <alignment vertical="top"/>
    </xf>
    <xf numFmtId="4" fontId="53" fillId="33" borderId="18" xfId="0" applyNumberFormat="1" applyFont="1" applyFill="1" applyBorder="1" applyAlignment="1">
      <alignment horizontal="center" vertical="top"/>
    </xf>
    <xf numFmtId="4" fontId="53" fillId="33" borderId="16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/>
    </xf>
    <xf numFmtId="0" fontId="53" fillId="33" borderId="14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horizontal="left"/>
    </xf>
    <xf numFmtId="0" fontId="56" fillId="33" borderId="14" xfId="0" applyFont="1" applyFill="1" applyBorder="1" applyAlignment="1">
      <alignment wrapText="1"/>
    </xf>
    <xf numFmtId="0" fontId="56" fillId="33" borderId="16" xfId="0" applyFont="1" applyFill="1" applyBorder="1" applyAlignment="1">
      <alignment wrapText="1"/>
    </xf>
    <xf numFmtId="0" fontId="0" fillId="0" borderId="0" xfId="0" applyAlignment="1">
      <alignment vertical="top"/>
    </xf>
    <xf numFmtId="4" fontId="1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53" fillId="0" borderId="18" xfId="0" applyNumberFormat="1" applyFont="1" applyFill="1" applyBorder="1" applyAlignment="1">
      <alignment/>
    </xf>
    <xf numFmtId="4" fontId="53" fillId="33" borderId="18" xfId="0" applyNumberFormat="1" applyFont="1" applyFill="1" applyBorder="1" applyAlignment="1">
      <alignment/>
    </xf>
    <xf numFmtId="4" fontId="56" fillId="33" borderId="18" xfId="0" applyNumberFormat="1" applyFont="1" applyFill="1" applyBorder="1" applyAlignment="1">
      <alignment/>
    </xf>
    <xf numFmtId="4" fontId="53" fillId="33" borderId="18" xfId="0" applyNumberFormat="1" applyFont="1" applyFill="1" applyBorder="1" applyAlignment="1">
      <alignment vertical="top"/>
    </xf>
    <xf numFmtId="4" fontId="1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vertical="top" wrapText="1"/>
    </xf>
    <xf numFmtId="4" fontId="1" fillId="33" borderId="25" xfId="0" applyNumberFormat="1" applyFont="1" applyFill="1" applyBorder="1" applyAlignment="1">
      <alignment horizontal="center" wrapText="1"/>
    </xf>
    <xf numFmtId="0" fontId="5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53" fillId="0" borderId="18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1" fillId="0" borderId="12" xfId="37" applyFont="1" applyFill="1" applyBorder="1" applyAlignment="1">
      <alignment horizontal="right" vertical="center" wrapText="1"/>
    </xf>
    <xf numFmtId="0" fontId="0" fillId="0" borderId="12" xfId="37" applyFont="1" applyFill="1" applyBorder="1" applyAlignment="1">
      <alignment horizontal="right" vertical="center" wrapText="1"/>
    </xf>
    <xf numFmtId="0" fontId="1" fillId="0" borderId="12" xfId="37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right"/>
    </xf>
    <xf numFmtId="0" fontId="53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53" fillId="0" borderId="12" xfId="37" applyNumberFormat="1" applyFont="1" applyFill="1" applyBorder="1" applyAlignment="1">
      <alignment horizontal="right" vertical="top" wrapText="1"/>
    </xf>
    <xf numFmtId="0" fontId="54" fillId="33" borderId="1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" fontId="54" fillId="33" borderId="18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66" fontId="1" fillId="0" borderId="18" xfId="37" applyNumberFormat="1" applyFont="1" applyFill="1" applyBorder="1" applyAlignment="1">
      <alignment horizontal="right" vertical="center" wrapText="1"/>
    </xf>
    <xf numFmtId="166" fontId="0" fillId="0" borderId="18" xfId="37" applyNumberFormat="1" applyFon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/>
    </xf>
    <xf numFmtId="4" fontId="0" fillId="33" borderId="18" xfId="0" applyNumberFormat="1" applyFont="1" applyFill="1" applyBorder="1" applyAlignment="1">
      <alignment vertical="top"/>
    </xf>
    <xf numFmtId="166" fontId="0" fillId="0" borderId="18" xfId="37" applyNumberFormat="1" applyFont="1" applyFill="1" applyBorder="1" applyAlignment="1">
      <alignment horizontal="right" vertical="top" wrapText="1"/>
    </xf>
    <xf numFmtId="4" fontId="53" fillId="0" borderId="18" xfId="0" applyNumberFormat="1" applyFont="1" applyFill="1" applyBorder="1" applyAlignment="1">
      <alignment vertical="top"/>
    </xf>
    <xf numFmtId="4" fontId="0" fillId="33" borderId="18" xfId="0" applyNumberFormat="1" applyFill="1" applyBorder="1" applyAlignment="1">
      <alignment vertical="top"/>
    </xf>
    <xf numFmtId="4" fontId="0" fillId="33" borderId="19" xfId="0" applyNumberFormat="1" applyFill="1" applyBorder="1" applyAlignment="1">
      <alignment/>
    </xf>
    <xf numFmtId="0" fontId="53" fillId="0" borderId="16" xfId="37" applyFont="1" applyFill="1" applyBorder="1" applyAlignment="1">
      <alignment horizontal="center" vertical="top" wrapText="1"/>
    </xf>
    <xf numFmtId="0" fontId="57" fillId="0" borderId="16" xfId="37" applyFont="1" applyFill="1" applyBorder="1" applyAlignment="1">
      <alignment horizontal="center" vertical="center" wrapText="1"/>
    </xf>
    <xf numFmtId="0" fontId="54" fillId="0" borderId="16" xfId="37" applyFont="1" applyFill="1" applyBorder="1" applyAlignment="1">
      <alignment horizontal="center" vertical="center" wrapText="1"/>
    </xf>
    <xf numFmtId="4" fontId="57" fillId="33" borderId="16" xfId="0" applyNumberFormat="1" applyFont="1" applyFill="1" applyBorder="1" applyAlignment="1">
      <alignment horizontal="center" wrapText="1"/>
    </xf>
    <xf numFmtId="4" fontId="54" fillId="33" borderId="16" xfId="0" applyNumberFormat="1" applyFont="1" applyFill="1" applyBorder="1" applyAlignment="1">
      <alignment horizontal="center" wrapText="1"/>
    </xf>
    <xf numFmtId="0" fontId="54" fillId="0" borderId="16" xfId="37" applyFont="1" applyFill="1" applyBorder="1" applyAlignment="1">
      <alignment horizontal="center" vertical="top" wrapText="1"/>
    </xf>
    <xf numFmtId="4" fontId="54" fillId="33" borderId="17" xfId="0" applyNumberFormat="1" applyFont="1" applyFill="1" applyBorder="1" applyAlignment="1">
      <alignment horizontal="center" wrapText="1"/>
    </xf>
    <xf numFmtId="0" fontId="55" fillId="34" borderId="0" xfId="37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vertical="top"/>
    </xf>
    <xf numFmtId="4" fontId="53" fillId="33" borderId="25" xfId="0" applyNumberFormat="1" applyFont="1" applyFill="1" applyBorder="1" applyAlignment="1">
      <alignment horizontal="center" vertical="top"/>
    </xf>
    <xf numFmtId="4" fontId="53" fillId="0" borderId="26" xfId="0" applyNumberFormat="1" applyFont="1" applyFill="1" applyBorder="1" applyAlignment="1">
      <alignment horizontal="center" vertical="top"/>
    </xf>
    <xf numFmtId="0" fontId="53" fillId="33" borderId="29" xfId="0" applyFont="1" applyFill="1" applyBorder="1" applyAlignment="1">
      <alignment vertical="top"/>
    </xf>
    <xf numFmtId="4" fontId="0" fillId="0" borderId="25" xfId="0" applyNumberFormat="1" applyFont="1" applyFill="1" applyBorder="1" applyAlignment="1">
      <alignment horizontal="center" vertical="top"/>
    </xf>
    <xf numFmtId="4" fontId="0" fillId="33" borderId="25" xfId="0" applyNumberFormat="1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vertical="top"/>
    </xf>
    <xf numFmtId="0" fontId="53" fillId="33" borderId="31" xfId="0" applyFont="1" applyFill="1" applyBorder="1" applyAlignment="1">
      <alignment vertical="top"/>
    </xf>
    <xf numFmtId="0" fontId="53" fillId="33" borderId="28" xfId="0" applyFont="1" applyFill="1" applyBorder="1" applyAlignment="1">
      <alignment horizontal="left" vertical="top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/>
    </xf>
    <xf numFmtId="0" fontId="6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4" fontId="59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 wrapText="1"/>
    </xf>
    <xf numFmtId="16" fontId="0" fillId="33" borderId="33" xfId="0" applyNumberFormat="1" applyFont="1" applyFill="1" applyBorder="1" applyAlignment="1">
      <alignment/>
    </xf>
    <xf numFmtId="0" fontId="54" fillId="0" borderId="34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4" fontId="53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53" fillId="33" borderId="37" xfId="0" applyFont="1" applyFill="1" applyBorder="1" applyAlignment="1">
      <alignment/>
    </xf>
    <xf numFmtId="0" fontId="53" fillId="33" borderId="38" xfId="0" applyFont="1" applyFill="1" applyBorder="1" applyAlignment="1">
      <alignment/>
    </xf>
    <xf numFmtId="4" fontId="54" fillId="0" borderId="16" xfId="0" applyNumberFormat="1" applyFont="1" applyFill="1" applyBorder="1" applyAlignment="1">
      <alignment horizontal="center" wrapText="1"/>
    </xf>
    <xf numFmtId="4" fontId="54" fillId="0" borderId="25" xfId="0" applyNumberFormat="1" applyFont="1" applyFill="1" applyBorder="1" applyAlignment="1">
      <alignment horizontal="center" vertical="top" wrapText="1"/>
    </xf>
    <xf numFmtId="4" fontId="54" fillId="33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4" fontId="0" fillId="33" borderId="25" xfId="0" applyNumberFormat="1" applyFont="1" applyFill="1" applyBorder="1" applyAlignment="1">
      <alignment horizontal="center"/>
    </xf>
    <xf numFmtId="4" fontId="53" fillId="33" borderId="26" xfId="0" applyNumberFormat="1" applyFont="1" applyFill="1" applyBorder="1" applyAlignment="1">
      <alignment horizontal="center"/>
    </xf>
    <xf numFmtId="4" fontId="57" fillId="0" borderId="25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wrapText="1"/>
    </xf>
    <xf numFmtId="4" fontId="54" fillId="33" borderId="16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52" fillId="34" borderId="32" xfId="37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" fontId="62" fillId="0" borderId="0" xfId="0" applyNumberFormat="1" applyFont="1" applyAlignment="1">
      <alignment horizontal="left" vertical="center"/>
    </xf>
    <xf numFmtId="0" fontId="53" fillId="0" borderId="16" xfId="0" applyFont="1" applyFill="1" applyBorder="1" applyAlignment="1">
      <alignment vertical="top"/>
    </xf>
    <xf numFmtId="4" fontId="56" fillId="0" borderId="26" xfId="0" applyNumberFormat="1" applyFont="1" applyFill="1" applyBorder="1" applyAlignment="1">
      <alignment/>
    </xf>
    <xf numFmtId="0" fontId="53" fillId="33" borderId="25" xfId="0" applyFont="1" applyFill="1" applyBorder="1" applyAlignment="1">
      <alignment vertical="top"/>
    </xf>
    <xf numFmtId="4" fontId="0" fillId="0" borderId="26" xfId="0" applyNumberFormat="1" applyFon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center" vertical="top"/>
    </xf>
    <xf numFmtId="0" fontId="53" fillId="33" borderId="29" xfId="0" applyFont="1" applyFill="1" applyBorder="1" applyAlignment="1">
      <alignment vertical="top" wrapText="1"/>
    </xf>
    <xf numFmtId="0" fontId="53" fillId="33" borderId="25" xfId="0" applyFont="1" applyFill="1" applyBorder="1" applyAlignment="1">
      <alignment vertical="top" wrapText="1"/>
    </xf>
    <xf numFmtId="166" fontId="1" fillId="0" borderId="16" xfId="37" applyNumberFormat="1" applyFont="1" applyFill="1" applyBorder="1" applyAlignment="1">
      <alignment horizontal="right" vertical="center" wrapText="1"/>
    </xf>
    <xf numFmtId="166" fontId="0" fillId="0" borderId="16" xfId="37" applyNumberFormat="1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53" fillId="0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 vertical="top"/>
    </xf>
    <xf numFmtId="4" fontId="54" fillId="33" borderId="16" xfId="0" applyNumberFormat="1" applyFont="1" applyFill="1" applyBorder="1" applyAlignment="1">
      <alignment/>
    </xf>
    <xf numFmtId="4" fontId="53" fillId="0" borderId="16" xfId="0" applyNumberFormat="1" applyFont="1" applyFill="1" applyBorder="1" applyAlignment="1">
      <alignment vertical="top"/>
    </xf>
    <xf numFmtId="4" fontId="0" fillId="33" borderId="16" xfId="0" applyNumberFormat="1" applyFill="1" applyBorder="1" applyAlignment="1">
      <alignment vertical="top"/>
    </xf>
    <xf numFmtId="4" fontId="56" fillId="33" borderId="16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 vertical="top"/>
    </xf>
    <xf numFmtId="4" fontId="0" fillId="33" borderId="17" xfId="0" applyNumberForma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4" fontId="56" fillId="33" borderId="18" xfId="0" applyNumberFormat="1" applyFont="1" applyFill="1" applyBorder="1" applyAlignment="1">
      <alignment vertical="top"/>
    </xf>
    <xf numFmtId="4" fontId="56" fillId="33" borderId="16" xfId="0" applyNumberFormat="1" applyFont="1" applyFill="1" applyBorder="1" applyAlignment="1">
      <alignment vertical="top"/>
    </xf>
    <xf numFmtId="4" fontId="1" fillId="33" borderId="16" xfId="0" applyNumberFormat="1" applyFont="1" applyFill="1" applyBorder="1" applyAlignment="1">
      <alignment horizontal="center" vertical="top"/>
    </xf>
    <xf numFmtId="4" fontId="1" fillId="33" borderId="18" xfId="0" applyNumberFormat="1" applyFont="1" applyFill="1" applyBorder="1" applyAlignment="1">
      <alignment horizontal="center" vertical="top"/>
    </xf>
    <xf numFmtId="4" fontId="57" fillId="33" borderId="16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vertical="top" wrapText="1"/>
    </xf>
    <xf numFmtId="0" fontId="53" fillId="0" borderId="0" xfId="0" applyFont="1" applyAlignment="1">
      <alignment vertical="top"/>
    </xf>
    <xf numFmtId="4" fontId="53" fillId="33" borderId="16" xfId="0" applyNumberFormat="1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4" fontId="54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55" fillId="34" borderId="0" xfId="37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30" xfId="0" applyBorder="1" applyAlignment="1">
      <alignment horizontal="center"/>
    </xf>
    <xf numFmtId="0" fontId="52" fillId="34" borderId="30" xfId="37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/>
    </xf>
    <xf numFmtId="0" fontId="0" fillId="33" borderId="39" xfId="0" applyFont="1" applyFill="1" applyBorder="1" applyAlignment="1">
      <alignment vertical="top" wrapText="1"/>
    </xf>
    <xf numFmtId="0" fontId="0" fillId="33" borderId="39" xfId="0" applyFont="1" applyFill="1" applyBorder="1" applyAlignment="1">
      <alignment wrapText="1"/>
    </xf>
    <xf numFmtId="0" fontId="1" fillId="33" borderId="39" xfId="0" applyFont="1" applyFill="1" applyBorder="1" applyAlignment="1">
      <alignment wrapText="1"/>
    </xf>
    <xf numFmtId="0" fontId="1" fillId="33" borderId="39" xfId="0" applyFont="1" applyFill="1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 vertical="top"/>
    </xf>
    <xf numFmtId="0" fontId="0" fillId="33" borderId="18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/>
    </xf>
    <xf numFmtId="0" fontId="1" fillId="33" borderId="18" xfId="0" applyFont="1" applyFill="1" applyBorder="1" applyAlignment="1">
      <alignment vertical="top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6" xfId="0" applyNumberFormat="1" applyFont="1" applyFill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0" fontId="1" fillId="0" borderId="16" xfId="0" applyFont="1" applyBorder="1" applyAlignment="1">
      <alignment/>
    </xf>
    <xf numFmtId="166" fontId="0" fillId="0" borderId="16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4" fontId="57" fillId="33" borderId="40" xfId="0" applyNumberFormat="1" applyFont="1" applyFill="1" applyBorder="1" applyAlignment="1">
      <alignment horizontal="center" wrapText="1"/>
    </xf>
    <xf numFmtId="4" fontId="54" fillId="33" borderId="40" xfId="0" applyNumberFormat="1" applyFont="1" applyFill="1" applyBorder="1" applyAlignment="1">
      <alignment horizontal="center" vertical="top" wrapText="1"/>
    </xf>
    <xf numFmtId="4" fontId="54" fillId="33" borderId="40" xfId="0" applyNumberFormat="1" applyFont="1" applyFill="1" applyBorder="1" applyAlignment="1">
      <alignment horizontal="center" wrapText="1"/>
    </xf>
    <xf numFmtId="4" fontId="57" fillId="33" borderId="40" xfId="0" applyNumberFormat="1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 vertical="top"/>
    </xf>
    <xf numFmtId="4" fontId="1" fillId="33" borderId="1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54" fillId="0" borderId="42" xfId="0" applyFont="1" applyBorder="1" applyAlignment="1">
      <alignment horizontal="center" vertical="top"/>
    </xf>
    <xf numFmtId="0" fontId="0" fillId="0" borderId="43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166" fontId="0" fillId="0" borderId="25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166" fontId="0" fillId="0" borderId="19" xfId="0" applyNumberFormat="1" applyFont="1" applyFill="1" applyBorder="1" applyAlignment="1">
      <alignment horizontal="right" vertical="top"/>
    </xf>
    <xf numFmtId="4" fontId="54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4" fontId="1" fillId="0" borderId="18" xfId="0" applyNumberFormat="1" applyFont="1" applyBorder="1" applyAlignment="1">
      <alignment/>
    </xf>
    <xf numFmtId="0" fontId="54" fillId="0" borderId="0" xfId="0" applyFont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/>
    </xf>
    <xf numFmtId="0" fontId="3" fillId="33" borderId="39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/>
    </xf>
    <xf numFmtId="4" fontId="3" fillId="33" borderId="16" xfId="0" applyNumberFormat="1" applyFont="1" applyFill="1" applyBorder="1" applyAlignment="1">
      <alignment vertical="top"/>
    </xf>
    <xf numFmtId="4" fontId="3" fillId="33" borderId="18" xfId="0" applyNumberFormat="1" applyFont="1" applyFill="1" applyBorder="1" applyAlignment="1">
      <alignment vertical="top"/>
    </xf>
    <xf numFmtId="4" fontId="3" fillId="33" borderId="16" xfId="0" applyNumberFormat="1" applyFont="1" applyFill="1" applyBorder="1" applyAlignment="1">
      <alignment horizontal="center" vertical="top"/>
    </xf>
    <xf numFmtId="0" fontId="54" fillId="33" borderId="22" xfId="0" applyFont="1" applyFill="1" applyBorder="1" applyAlignment="1">
      <alignment vertical="top"/>
    </xf>
    <xf numFmtId="0" fontId="54" fillId="33" borderId="12" xfId="0" applyFont="1" applyFill="1" applyBorder="1" applyAlignment="1">
      <alignment horizontal="left" vertical="top"/>
    </xf>
    <xf numFmtId="0" fontId="54" fillId="33" borderId="14" xfId="0" applyFont="1" applyFill="1" applyBorder="1" applyAlignment="1">
      <alignment vertical="top" wrapText="1"/>
    </xf>
    <xf numFmtId="0" fontId="54" fillId="33" borderId="16" xfId="0" applyFont="1" applyFill="1" applyBorder="1" applyAlignment="1">
      <alignment vertical="top" wrapText="1"/>
    </xf>
    <xf numFmtId="4" fontId="54" fillId="33" borderId="18" xfId="0" applyNumberFormat="1" applyFont="1" applyFill="1" applyBorder="1" applyAlignment="1">
      <alignment vertical="top"/>
    </xf>
    <xf numFmtId="4" fontId="54" fillId="33" borderId="16" xfId="0" applyNumberFormat="1" applyFont="1" applyFill="1" applyBorder="1" applyAlignment="1">
      <alignment vertical="top"/>
    </xf>
    <xf numFmtId="4" fontId="54" fillId="33" borderId="16" xfId="0" applyNumberFormat="1" applyFont="1" applyFill="1" applyBorder="1" applyAlignment="1">
      <alignment horizontal="center" vertical="top"/>
    </xf>
    <xf numFmtId="4" fontId="54" fillId="33" borderId="18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4" fontId="3" fillId="33" borderId="18" xfId="0" applyNumberFormat="1" applyFont="1" applyFill="1" applyBorder="1" applyAlignment="1">
      <alignment horizontal="center" vertical="top"/>
    </xf>
    <xf numFmtId="0" fontId="63" fillId="33" borderId="27" xfId="0" applyFont="1" applyFill="1" applyBorder="1" applyAlignment="1">
      <alignment/>
    </xf>
    <xf numFmtId="0" fontId="63" fillId="33" borderId="31" xfId="0" applyFont="1" applyFill="1" applyBorder="1" applyAlignment="1">
      <alignment/>
    </xf>
    <xf numFmtId="0" fontId="63" fillId="33" borderId="28" xfId="0" applyFont="1" applyFill="1" applyBorder="1" applyAlignment="1">
      <alignment horizontal="left"/>
    </xf>
    <xf numFmtId="0" fontId="63" fillId="33" borderId="29" xfId="0" applyFont="1" applyFill="1" applyBorder="1" applyAlignment="1">
      <alignment/>
    </xf>
    <xf numFmtId="0" fontId="63" fillId="33" borderId="25" xfId="0" applyFont="1" applyFill="1" applyBorder="1" applyAlignment="1">
      <alignment/>
    </xf>
    <xf numFmtId="4" fontId="63" fillId="33" borderId="26" xfId="0" applyNumberFormat="1" applyFont="1" applyFill="1" applyBorder="1" applyAlignment="1">
      <alignment/>
    </xf>
    <xf numFmtId="4" fontId="63" fillId="33" borderId="25" xfId="0" applyNumberFormat="1" applyFont="1" applyFill="1" applyBorder="1" applyAlignment="1">
      <alignment horizontal="center"/>
    </xf>
    <xf numFmtId="0" fontId="63" fillId="33" borderId="22" xfId="0" applyFont="1" applyFill="1" applyBorder="1" applyAlignment="1">
      <alignment/>
    </xf>
    <xf numFmtId="0" fontId="63" fillId="33" borderId="12" xfId="0" applyFont="1" applyFill="1" applyBorder="1" applyAlignment="1">
      <alignment horizontal="left"/>
    </xf>
    <xf numFmtId="0" fontId="63" fillId="33" borderId="14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4" fontId="63" fillId="33" borderId="18" xfId="0" applyNumberFormat="1" applyFont="1" applyFill="1" applyBorder="1" applyAlignment="1">
      <alignment/>
    </xf>
    <xf numFmtId="4" fontId="63" fillId="33" borderId="16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3" fillId="0" borderId="12" xfId="0" applyFont="1" applyFill="1" applyBorder="1" applyAlignment="1">
      <alignment horizontal="left"/>
    </xf>
    <xf numFmtId="0" fontId="63" fillId="0" borderId="14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63" fillId="0" borderId="16" xfId="0" applyNumberFormat="1" applyFont="1" applyFill="1" applyBorder="1" applyAlignment="1">
      <alignment horizontal="center"/>
    </xf>
    <xf numFmtId="4" fontId="63" fillId="0" borderId="18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vertical="top"/>
    </xf>
    <xf numFmtId="0" fontId="53" fillId="0" borderId="12" xfId="0" applyFont="1" applyFill="1" applyBorder="1" applyAlignment="1">
      <alignment vertical="top"/>
    </xf>
    <xf numFmtId="0" fontId="53" fillId="0" borderId="12" xfId="0" applyFont="1" applyFill="1" applyBorder="1" applyAlignment="1">
      <alignment horizontal="left" vertical="top"/>
    </xf>
    <xf numFmtId="0" fontId="53" fillId="0" borderId="14" xfId="0" applyFont="1" applyFill="1" applyBorder="1" applyAlignment="1">
      <alignment vertical="top" wrapText="1"/>
    </xf>
    <xf numFmtId="4" fontId="53" fillId="0" borderId="16" xfId="0" applyNumberFormat="1" applyFont="1" applyFill="1" applyBorder="1" applyAlignment="1">
      <alignment horizontal="center" vertical="top"/>
    </xf>
    <xf numFmtId="4" fontId="53" fillId="0" borderId="18" xfId="0" applyNumberFormat="1" applyFont="1" applyFill="1" applyBorder="1" applyAlignment="1">
      <alignment horizontal="center" vertical="top"/>
    </xf>
    <xf numFmtId="4" fontId="54" fillId="0" borderId="16" xfId="0" applyNumberFormat="1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/>
    </xf>
    <xf numFmtId="4" fontId="53" fillId="0" borderId="16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vertical="top"/>
    </xf>
    <xf numFmtId="0" fontId="63" fillId="0" borderId="12" xfId="0" applyFont="1" applyFill="1" applyBorder="1" applyAlignment="1">
      <alignment vertical="top"/>
    </xf>
    <xf numFmtId="0" fontId="63" fillId="0" borderId="12" xfId="0" applyFont="1" applyFill="1" applyBorder="1" applyAlignment="1">
      <alignment horizontal="left" vertical="top"/>
    </xf>
    <xf numFmtId="0" fontId="63" fillId="0" borderId="14" xfId="0" applyFont="1" applyFill="1" applyBorder="1" applyAlignment="1">
      <alignment vertical="top"/>
    </xf>
    <xf numFmtId="0" fontId="63" fillId="0" borderId="16" xfId="0" applyFont="1" applyFill="1" applyBorder="1" applyAlignment="1">
      <alignment vertical="top"/>
    </xf>
    <xf numFmtId="4" fontId="3" fillId="0" borderId="18" xfId="0" applyNumberFormat="1" applyFont="1" applyFill="1" applyBorder="1" applyAlignment="1">
      <alignment vertical="top"/>
    </xf>
    <xf numFmtId="4" fontId="63" fillId="0" borderId="16" xfId="0" applyNumberFormat="1" applyFont="1" applyFill="1" applyBorder="1" applyAlignment="1">
      <alignment horizontal="center" vertical="top"/>
    </xf>
    <xf numFmtId="4" fontId="63" fillId="0" borderId="18" xfId="0" applyNumberFormat="1" applyFont="1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center" vertical="top"/>
    </xf>
    <xf numFmtId="4" fontId="3" fillId="0" borderId="18" xfId="0" applyNumberFormat="1" applyFont="1" applyFill="1" applyBorder="1" applyAlignment="1">
      <alignment horizontal="center" vertical="top"/>
    </xf>
    <xf numFmtId="16" fontId="53" fillId="0" borderId="22" xfId="0" applyNumberFormat="1" applyFont="1" applyFill="1" applyBorder="1" applyAlignment="1">
      <alignment/>
    </xf>
    <xf numFmtId="0" fontId="53" fillId="0" borderId="12" xfId="0" applyNumberFormat="1" applyFont="1" applyFill="1" applyBorder="1" applyAlignment="1">
      <alignment/>
    </xf>
    <xf numFmtId="4" fontId="53" fillId="0" borderId="16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vertical="top" wrapText="1"/>
    </xf>
    <xf numFmtId="4" fontId="0" fillId="0" borderId="16" xfId="0" applyNumberFormat="1" applyFill="1" applyBorder="1" applyAlignment="1">
      <alignment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8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0" fontId="55" fillId="34" borderId="32" xfId="37" applyFont="1" applyFill="1" applyBorder="1" applyAlignment="1">
      <alignment horizontal="center" vertical="center" wrapText="1"/>
    </xf>
    <xf numFmtId="0" fontId="55" fillId="34" borderId="10" xfId="37" applyFont="1" applyFill="1" applyBorder="1" applyAlignment="1">
      <alignment horizontal="center" vertical="center" wrapText="1"/>
    </xf>
    <xf numFmtId="0" fontId="55" fillId="34" borderId="35" xfId="37" applyFont="1" applyFill="1" applyBorder="1" applyAlignment="1">
      <alignment horizontal="center" vertical="center" wrapText="1"/>
    </xf>
    <xf numFmtId="0" fontId="55" fillId="34" borderId="30" xfId="37" applyFont="1" applyFill="1" applyBorder="1" applyAlignment="1">
      <alignment horizontal="center" vertical="center" wrapText="1"/>
    </xf>
    <xf numFmtId="0" fontId="55" fillId="34" borderId="0" xfId="37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O109"/>
  <sheetViews>
    <sheetView tabSelected="1" zoomScale="90" zoomScaleNormal="90" zoomScalePageLayoutView="0" workbookViewId="0" topLeftCell="A25">
      <selection activeCell="F54" sqref="F54"/>
    </sheetView>
  </sheetViews>
  <sheetFormatPr defaultColWidth="9.140625" defaultRowHeight="12.75"/>
  <cols>
    <col min="1" max="1" width="5.8515625" style="0" customWidth="1"/>
    <col min="2" max="2" width="9.28125" style="0" customWidth="1"/>
    <col min="3" max="3" width="8.57421875" style="70" bestFit="1" customWidth="1"/>
    <col min="4" max="4" width="49.57421875" style="0" bestFit="1" customWidth="1"/>
    <col min="5" max="5" width="14.421875" style="0" customWidth="1"/>
    <col min="6" max="7" width="15.421875" style="0" customWidth="1"/>
    <col min="8" max="8" width="39.8515625" style="5" bestFit="1" customWidth="1"/>
    <col min="9" max="9" width="19.7109375" style="5" customWidth="1"/>
    <col min="10" max="10" width="19.421875" style="120" bestFit="1" customWidth="1"/>
    <col min="11" max="11" width="19.7109375" style="5" customWidth="1"/>
    <col min="12" max="12" width="19.7109375" style="61" customWidth="1"/>
    <col min="14" max="15" width="12.57421875" style="0" bestFit="1" customWidth="1"/>
  </cols>
  <sheetData>
    <row r="1" ht="0.75" customHeight="1"/>
    <row r="2" ht="0.75" customHeight="1" thickBot="1"/>
    <row r="3" spans="1:12" ht="27.75" customHeight="1">
      <c r="A3" s="431" t="s">
        <v>436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110"/>
    </row>
    <row r="4" spans="1:12" ht="27.75" customHeight="1" thickBot="1">
      <c r="A4" s="56"/>
      <c r="B4" s="111"/>
      <c r="C4" s="76"/>
      <c r="D4" s="78"/>
      <c r="E4" s="78"/>
      <c r="F4" s="433" t="s">
        <v>11</v>
      </c>
      <c r="G4" s="433"/>
      <c r="H4" s="433"/>
      <c r="I4" s="433"/>
      <c r="J4" s="123"/>
      <c r="K4" s="78"/>
      <c r="L4" s="57"/>
    </row>
    <row r="5" spans="1:12" ht="36.75" thickBot="1">
      <c r="A5" s="58" t="s">
        <v>36</v>
      </c>
      <c r="B5" s="11" t="s">
        <v>111</v>
      </c>
      <c r="C5" s="11" t="s">
        <v>60</v>
      </c>
      <c r="D5" s="11" t="s">
        <v>37</v>
      </c>
      <c r="E5" s="13" t="s">
        <v>99</v>
      </c>
      <c r="F5" s="12" t="s">
        <v>64</v>
      </c>
      <c r="G5" s="13" t="s">
        <v>248</v>
      </c>
      <c r="H5" s="13" t="s">
        <v>38</v>
      </c>
      <c r="I5" s="12" t="s">
        <v>39</v>
      </c>
      <c r="J5" s="13" t="s">
        <v>40</v>
      </c>
      <c r="K5" s="12" t="s">
        <v>41</v>
      </c>
      <c r="L5" s="13" t="s">
        <v>121</v>
      </c>
    </row>
    <row r="6" spans="1:12" s="14" customFormat="1" ht="13.5" thickBot="1">
      <c r="A6" s="94" t="s">
        <v>0</v>
      </c>
      <c r="B6" s="165">
        <v>4211</v>
      </c>
      <c r="C6" s="15"/>
      <c r="D6" s="26" t="s">
        <v>65</v>
      </c>
      <c r="E6" s="80"/>
      <c r="F6" s="176"/>
      <c r="G6" s="248"/>
      <c r="H6" s="37"/>
      <c r="I6" s="43"/>
      <c r="J6" s="37"/>
      <c r="K6" s="43"/>
      <c r="L6" s="185"/>
    </row>
    <row r="7" spans="1:12" s="10" customFormat="1" ht="13.5" thickBot="1">
      <c r="A7" s="95" t="s">
        <v>32</v>
      </c>
      <c r="B7" s="166">
        <v>42113</v>
      </c>
      <c r="C7" s="16" t="s">
        <v>308</v>
      </c>
      <c r="D7" s="27" t="s">
        <v>131</v>
      </c>
      <c r="E7" s="81" t="s">
        <v>132</v>
      </c>
      <c r="F7" s="177">
        <v>35000</v>
      </c>
      <c r="G7" s="249">
        <f>F7*1.25</f>
        <v>43750</v>
      </c>
      <c r="H7" s="38" t="s">
        <v>186</v>
      </c>
      <c r="I7" s="44" t="s">
        <v>122</v>
      </c>
      <c r="J7" s="38" t="s">
        <v>128</v>
      </c>
      <c r="K7" s="44" t="s">
        <v>129</v>
      </c>
      <c r="L7" s="186"/>
    </row>
    <row r="8" spans="1:12" s="10" customFormat="1" ht="4.5" customHeight="1" thickBot="1">
      <c r="A8" s="95"/>
      <c r="B8" s="166"/>
      <c r="C8" s="16"/>
      <c r="D8" s="27"/>
      <c r="E8" s="81"/>
      <c r="F8" s="177"/>
      <c r="G8" s="249"/>
      <c r="H8" s="38"/>
      <c r="I8" s="44"/>
      <c r="J8" s="38"/>
      <c r="K8" s="44"/>
      <c r="L8" s="186"/>
    </row>
    <row r="9" spans="1:12" s="14" customFormat="1" ht="13.5" thickBot="1">
      <c r="A9" s="94" t="s">
        <v>1</v>
      </c>
      <c r="B9" s="167">
        <v>4213</v>
      </c>
      <c r="C9" s="15"/>
      <c r="D9" s="26" t="s">
        <v>66</v>
      </c>
      <c r="E9" s="80"/>
      <c r="F9" s="176"/>
      <c r="G9" s="248"/>
      <c r="H9" s="37"/>
      <c r="I9" s="43"/>
      <c r="J9" s="37"/>
      <c r="K9" s="43"/>
      <c r="L9" s="185"/>
    </row>
    <row r="10" spans="1:12" s="10" customFormat="1" ht="13.5" thickBot="1">
      <c r="A10" s="95" t="s">
        <v>42</v>
      </c>
      <c r="B10" s="166">
        <v>4213</v>
      </c>
      <c r="C10" s="16" t="s">
        <v>309</v>
      </c>
      <c r="D10" s="27" t="s">
        <v>133</v>
      </c>
      <c r="E10" s="81" t="s">
        <v>169</v>
      </c>
      <c r="F10" s="177">
        <v>24000</v>
      </c>
      <c r="G10" s="249">
        <f>F10*1.25</f>
        <v>30000</v>
      </c>
      <c r="H10" s="38" t="s">
        <v>186</v>
      </c>
      <c r="I10" s="44" t="s">
        <v>122</v>
      </c>
      <c r="J10" s="38" t="s">
        <v>128</v>
      </c>
      <c r="K10" s="44" t="s">
        <v>129</v>
      </c>
      <c r="L10" s="186"/>
    </row>
    <row r="11" spans="1:12" s="10" customFormat="1" ht="3.75" customHeight="1" thickBot="1">
      <c r="A11" s="95"/>
      <c r="B11" s="16"/>
      <c r="C11" s="16"/>
      <c r="D11" s="27"/>
      <c r="E11" s="81"/>
      <c r="F11" s="177"/>
      <c r="G11" s="249"/>
      <c r="H11" s="38"/>
      <c r="I11" s="44"/>
      <c r="J11" s="38"/>
      <c r="K11" s="44"/>
      <c r="L11" s="186"/>
    </row>
    <row r="12" spans="1:12" s="8" customFormat="1" ht="15" customHeight="1" thickBot="1">
      <c r="A12" s="96" t="s">
        <v>2</v>
      </c>
      <c r="B12" s="168">
        <v>4251</v>
      </c>
      <c r="C12" s="17"/>
      <c r="D12" s="28" t="s">
        <v>12</v>
      </c>
      <c r="E12" s="82"/>
      <c r="F12" s="148"/>
      <c r="G12" s="250"/>
      <c r="H12" s="39"/>
      <c r="I12" s="45"/>
      <c r="J12" s="39"/>
      <c r="K12" s="45"/>
      <c r="L12" s="187"/>
    </row>
    <row r="13" spans="1:12" ht="15" customHeight="1" thickBot="1">
      <c r="A13" s="97" t="s">
        <v>44</v>
      </c>
      <c r="B13" s="161">
        <v>42511</v>
      </c>
      <c r="C13" s="71" t="s">
        <v>310</v>
      </c>
      <c r="D13" s="29" t="s">
        <v>13</v>
      </c>
      <c r="E13" s="84" t="s">
        <v>134</v>
      </c>
      <c r="F13" s="149">
        <f>G13*0.8</f>
        <v>72000</v>
      </c>
      <c r="G13" s="251">
        <v>90000</v>
      </c>
      <c r="H13" s="40" t="s">
        <v>186</v>
      </c>
      <c r="I13" s="46" t="s">
        <v>123</v>
      </c>
      <c r="J13" s="40" t="s">
        <v>128</v>
      </c>
      <c r="K13" s="46" t="s">
        <v>129</v>
      </c>
      <c r="L13" s="188" t="s">
        <v>439</v>
      </c>
    </row>
    <row r="14" spans="1:14" s="3" customFormat="1" ht="15" customHeight="1" thickBot="1">
      <c r="A14" s="97" t="s">
        <v>45</v>
      </c>
      <c r="B14" s="161">
        <v>42512</v>
      </c>
      <c r="C14" s="71" t="s">
        <v>311</v>
      </c>
      <c r="D14" s="29" t="s">
        <v>14</v>
      </c>
      <c r="E14" s="84" t="s">
        <v>135</v>
      </c>
      <c r="F14" s="149">
        <v>44000</v>
      </c>
      <c r="G14" s="251">
        <f>F14*1.25</f>
        <v>55000</v>
      </c>
      <c r="H14" s="40" t="s">
        <v>186</v>
      </c>
      <c r="I14" s="46" t="s">
        <v>123</v>
      </c>
      <c r="J14" s="40" t="s">
        <v>128</v>
      </c>
      <c r="K14" s="46" t="s">
        <v>129</v>
      </c>
      <c r="L14" s="188" t="s">
        <v>439</v>
      </c>
      <c r="M14" s="25"/>
      <c r="N14" s="19"/>
    </row>
    <row r="15" spans="1:14" s="3" customFormat="1" ht="15" customHeight="1" thickBot="1">
      <c r="A15" s="97" t="s">
        <v>46</v>
      </c>
      <c r="B15" s="161">
        <v>42513</v>
      </c>
      <c r="C15" s="71" t="s">
        <v>312</v>
      </c>
      <c r="D15" s="30" t="s">
        <v>100</v>
      </c>
      <c r="E15" s="84" t="s">
        <v>136</v>
      </c>
      <c r="F15" s="149">
        <v>20000</v>
      </c>
      <c r="G15" s="251">
        <f>F15*1.25</f>
        <v>25000</v>
      </c>
      <c r="H15" s="40" t="s">
        <v>186</v>
      </c>
      <c r="I15" s="46" t="s">
        <v>123</v>
      </c>
      <c r="J15" s="40" t="s">
        <v>128</v>
      </c>
      <c r="K15" s="46" t="s">
        <v>129</v>
      </c>
      <c r="L15" s="188" t="s">
        <v>439</v>
      </c>
      <c r="M15" s="25"/>
      <c r="N15" s="19"/>
    </row>
    <row r="16" spans="1:14" s="3" customFormat="1" ht="15" customHeight="1" thickBot="1">
      <c r="A16" s="97" t="s">
        <v>47</v>
      </c>
      <c r="B16" s="161">
        <v>42514</v>
      </c>
      <c r="C16" s="71" t="s">
        <v>313</v>
      </c>
      <c r="D16" s="29" t="s">
        <v>101</v>
      </c>
      <c r="E16" s="84" t="s">
        <v>137</v>
      </c>
      <c r="F16" s="178">
        <v>20000</v>
      </c>
      <c r="G16" s="251">
        <f>F16*1.25</f>
        <v>25000</v>
      </c>
      <c r="H16" s="40" t="s">
        <v>186</v>
      </c>
      <c r="I16" s="46" t="s">
        <v>123</v>
      </c>
      <c r="J16" s="40" t="s">
        <v>128</v>
      </c>
      <c r="K16" s="46" t="s">
        <v>129</v>
      </c>
      <c r="L16" s="188" t="s">
        <v>439</v>
      </c>
      <c r="M16" s="25"/>
      <c r="N16" s="19"/>
    </row>
    <row r="17" spans="1:14" s="3" customFormat="1" ht="6.75" customHeight="1" thickBot="1">
      <c r="A17" s="97"/>
      <c r="B17" s="161"/>
      <c r="C17" s="72"/>
      <c r="D17" s="29"/>
      <c r="E17" s="83"/>
      <c r="F17" s="178"/>
      <c r="G17" s="252"/>
      <c r="H17" s="40"/>
      <c r="I17" s="46"/>
      <c r="J17" s="40"/>
      <c r="K17" s="46"/>
      <c r="L17" s="188"/>
      <c r="M17" s="25"/>
      <c r="N17" s="19"/>
    </row>
    <row r="18" spans="1:14" s="238" customFormat="1" ht="13.5" thickBot="1">
      <c r="A18" s="261" t="s">
        <v>3</v>
      </c>
      <c r="B18" s="262">
        <v>4252</v>
      </c>
      <c r="C18" s="263"/>
      <c r="D18" s="264" t="s">
        <v>15</v>
      </c>
      <c r="E18" s="265" t="s">
        <v>144</v>
      </c>
      <c r="F18" s="266"/>
      <c r="G18" s="267"/>
      <c r="H18" s="268"/>
      <c r="I18" s="269"/>
      <c r="J18" s="268"/>
      <c r="K18" s="269"/>
      <c r="L18" s="270"/>
      <c r="M18" s="271"/>
      <c r="N18" s="272"/>
    </row>
    <row r="19" spans="1:14" ht="15" customHeight="1" thickBot="1">
      <c r="A19" s="97" t="s">
        <v>76</v>
      </c>
      <c r="B19" s="161">
        <v>425211</v>
      </c>
      <c r="C19" s="71" t="s">
        <v>241</v>
      </c>
      <c r="D19" s="30" t="s">
        <v>109</v>
      </c>
      <c r="E19" s="84" t="s">
        <v>138</v>
      </c>
      <c r="F19" s="178">
        <v>90000</v>
      </c>
      <c r="G19" s="252">
        <f aca="true" t="shared" si="0" ref="G19:G26">F19*1.25</f>
        <v>112500</v>
      </c>
      <c r="H19" s="40" t="s">
        <v>186</v>
      </c>
      <c r="I19" s="46" t="s">
        <v>123</v>
      </c>
      <c r="J19" s="40" t="s">
        <v>236</v>
      </c>
      <c r="K19" s="46" t="s">
        <v>129</v>
      </c>
      <c r="L19" s="188"/>
      <c r="N19" s="1"/>
    </row>
    <row r="20" spans="1:12" ht="15" customHeight="1" thickBot="1">
      <c r="A20" s="97" t="s">
        <v>77</v>
      </c>
      <c r="B20" s="160">
        <v>425213</v>
      </c>
      <c r="C20" s="69" t="s">
        <v>314</v>
      </c>
      <c r="D20" s="32" t="s">
        <v>16</v>
      </c>
      <c r="E20" s="85" t="s">
        <v>163</v>
      </c>
      <c r="F20" s="149">
        <v>26000</v>
      </c>
      <c r="G20" s="251">
        <f t="shared" si="0"/>
        <v>32500</v>
      </c>
      <c r="H20" s="50" t="s">
        <v>186</v>
      </c>
      <c r="I20" s="47" t="s">
        <v>126</v>
      </c>
      <c r="J20" s="40" t="s">
        <v>128</v>
      </c>
      <c r="K20" s="46" t="s">
        <v>129</v>
      </c>
      <c r="L20" s="188" t="s">
        <v>447</v>
      </c>
    </row>
    <row r="21" spans="1:12" ht="15" customHeight="1" thickBot="1">
      <c r="A21" s="97" t="s">
        <v>78</v>
      </c>
      <c r="B21" s="160">
        <v>425214</v>
      </c>
      <c r="C21" s="69" t="s">
        <v>315</v>
      </c>
      <c r="D21" s="32" t="s">
        <v>17</v>
      </c>
      <c r="E21" s="85" t="s">
        <v>164</v>
      </c>
      <c r="F21" s="335">
        <v>100000</v>
      </c>
      <c r="G21" s="251">
        <f t="shared" si="0"/>
        <v>125000</v>
      </c>
      <c r="H21" s="50" t="s">
        <v>194</v>
      </c>
      <c r="I21" s="47" t="s">
        <v>126</v>
      </c>
      <c r="J21" s="40" t="s">
        <v>128</v>
      </c>
      <c r="K21" s="46" t="s">
        <v>129</v>
      </c>
      <c r="L21" s="188"/>
    </row>
    <row r="22" spans="1:12" s="147" customFormat="1" ht="13.5" thickBot="1">
      <c r="A22" s="131" t="s">
        <v>79</v>
      </c>
      <c r="B22" s="169">
        <v>425215</v>
      </c>
      <c r="C22" s="132" t="s">
        <v>383</v>
      </c>
      <c r="D22" s="133" t="s">
        <v>18</v>
      </c>
      <c r="E22" s="134" t="s">
        <v>165</v>
      </c>
      <c r="F22" s="284">
        <v>43000</v>
      </c>
      <c r="G22" s="254">
        <f t="shared" si="0"/>
        <v>53750</v>
      </c>
      <c r="H22" s="136" t="s">
        <v>194</v>
      </c>
      <c r="I22" s="135" t="s">
        <v>122</v>
      </c>
      <c r="J22" s="119" t="s">
        <v>128</v>
      </c>
      <c r="K22" s="117" t="s">
        <v>129</v>
      </c>
      <c r="L22" s="234"/>
    </row>
    <row r="23" spans="1:12" s="147" customFormat="1" ht="24.75" customHeight="1" thickBot="1">
      <c r="A23" s="131" t="s">
        <v>80</v>
      </c>
      <c r="B23" s="169">
        <v>425215</v>
      </c>
      <c r="C23" s="132" t="s">
        <v>364</v>
      </c>
      <c r="D23" s="133" t="s">
        <v>382</v>
      </c>
      <c r="E23" s="134" t="s">
        <v>165</v>
      </c>
      <c r="F23" s="284">
        <v>30000</v>
      </c>
      <c r="G23" s="254">
        <f t="shared" si="0"/>
        <v>37500</v>
      </c>
      <c r="H23" s="136" t="s">
        <v>194</v>
      </c>
      <c r="I23" s="135" t="s">
        <v>124</v>
      </c>
      <c r="J23" s="119" t="s">
        <v>128</v>
      </c>
      <c r="K23" s="117" t="s">
        <v>384</v>
      </c>
      <c r="L23" s="234"/>
    </row>
    <row r="24" spans="1:12" ht="15" customHeight="1" thickBot="1">
      <c r="A24" s="67" t="s">
        <v>84</v>
      </c>
      <c r="B24" s="160">
        <v>425215</v>
      </c>
      <c r="C24" s="69" t="s">
        <v>316</v>
      </c>
      <c r="D24" s="32" t="s">
        <v>365</v>
      </c>
      <c r="E24" s="85" t="s">
        <v>165</v>
      </c>
      <c r="F24" s="335">
        <v>55000</v>
      </c>
      <c r="G24" s="251">
        <f t="shared" si="0"/>
        <v>68750</v>
      </c>
      <c r="H24" s="50" t="s">
        <v>185</v>
      </c>
      <c r="I24" s="47" t="s">
        <v>124</v>
      </c>
      <c r="J24" s="40" t="s">
        <v>128</v>
      </c>
      <c r="K24" s="46" t="s">
        <v>366</v>
      </c>
      <c r="L24" s="188"/>
    </row>
    <row r="25" spans="1:12" s="147" customFormat="1" ht="30.75" customHeight="1" thickBot="1">
      <c r="A25" s="131" t="s">
        <v>85</v>
      </c>
      <c r="B25" s="169">
        <v>425215</v>
      </c>
      <c r="C25" s="132" t="s">
        <v>379</v>
      </c>
      <c r="D25" s="143" t="s">
        <v>380</v>
      </c>
      <c r="E25" s="134" t="s">
        <v>165</v>
      </c>
      <c r="F25" s="284">
        <v>36000</v>
      </c>
      <c r="G25" s="254">
        <f t="shared" si="0"/>
        <v>45000</v>
      </c>
      <c r="H25" s="136" t="s">
        <v>185</v>
      </c>
      <c r="I25" s="135" t="s">
        <v>124</v>
      </c>
      <c r="J25" s="119" t="s">
        <v>205</v>
      </c>
      <c r="K25" s="117" t="s">
        <v>381</v>
      </c>
      <c r="L25" s="234"/>
    </row>
    <row r="26" spans="1:14" ht="15" customHeight="1" thickBot="1">
      <c r="A26" s="376"/>
      <c r="B26" s="377">
        <v>425219</v>
      </c>
      <c r="C26" s="378" t="s">
        <v>317</v>
      </c>
      <c r="D26" s="379" t="s">
        <v>202</v>
      </c>
      <c r="E26" s="380" t="s">
        <v>166</v>
      </c>
      <c r="F26" s="381">
        <v>44000</v>
      </c>
      <c r="G26" s="382">
        <f t="shared" si="0"/>
        <v>55000</v>
      </c>
      <c r="H26" s="383" t="s">
        <v>194</v>
      </c>
      <c r="I26" s="384" t="s">
        <v>126</v>
      </c>
      <c r="J26" s="385" t="s">
        <v>128</v>
      </c>
      <c r="K26" s="386" t="s">
        <v>129</v>
      </c>
      <c r="L26" s="226" t="s">
        <v>435</v>
      </c>
      <c r="M26" s="24"/>
      <c r="N26" s="20"/>
    </row>
    <row r="27" spans="1:14" s="147" customFormat="1" ht="26.25" thickBot="1">
      <c r="A27" s="387" t="s">
        <v>86</v>
      </c>
      <c r="B27" s="388">
        <v>425219</v>
      </c>
      <c r="C27" s="389" t="s">
        <v>375</v>
      </c>
      <c r="D27" s="390" t="s">
        <v>376</v>
      </c>
      <c r="E27" s="240" t="s">
        <v>377</v>
      </c>
      <c r="F27" s="284">
        <v>56000</v>
      </c>
      <c r="G27" s="302">
        <v>70000</v>
      </c>
      <c r="H27" s="391" t="s">
        <v>185</v>
      </c>
      <c r="I27" s="392" t="s">
        <v>124</v>
      </c>
      <c r="J27" s="244" t="s">
        <v>205</v>
      </c>
      <c r="K27" s="245" t="s">
        <v>366</v>
      </c>
      <c r="L27" s="393"/>
      <c r="M27" s="281"/>
      <c r="N27" s="282"/>
    </row>
    <row r="28" spans="1:14" s="3" customFormat="1" ht="15" customHeight="1" thickBot="1">
      <c r="A28" s="394" t="s">
        <v>87</v>
      </c>
      <c r="B28" s="395">
        <v>425221</v>
      </c>
      <c r="C28" s="396" t="s">
        <v>318</v>
      </c>
      <c r="D28" s="65" t="s">
        <v>19</v>
      </c>
      <c r="E28" s="86" t="s">
        <v>145</v>
      </c>
      <c r="F28" s="335">
        <v>22000</v>
      </c>
      <c r="G28" s="397">
        <f>F28*1.25</f>
        <v>27500</v>
      </c>
      <c r="H28" s="398" t="s">
        <v>186</v>
      </c>
      <c r="I28" s="162" t="s">
        <v>123</v>
      </c>
      <c r="J28" s="163" t="s">
        <v>128</v>
      </c>
      <c r="K28" s="164" t="s">
        <v>129</v>
      </c>
      <c r="L28" s="226"/>
      <c r="M28" s="25"/>
      <c r="N28" s="19"/>
    </row>
    <row r="29" spans="1:14" s="147" customFormat="1" ht="13.5" thickBot="1">
      <c r="A29" s="399"/>
      <c r="B29" s="400">
        <v>425222</v>
      </c>
      <c r="C29" s="401" t="s">
        <v>372</v>
      </c>
      <c r="D29" s="402" t="s">
        <v>20</v>
      </c>
      <c r="E29" s="403" t="s">
        <v>167</v>
      </c>
      <c r="F29" s="404">
        <v>72000</v>
      </c>
      <c r="G29" s="358">
        <f>F29*1.25</f>
        <v>90000</v>
      </c>
      <c r="H29" s="405" t="s">
        <v>186</v>
      </c>
      <c r="I29" s="406" t="s">
        <v>122</v>
      </c>
      <c r="J29" s="407" t="s">
        <v>128</v>
      </c>
      <c r="K29" s="408" t="s">
        <v>129</v>
      </c>
      <c r="L29" s="393" t="s">
        <v>435</v>
      </c>
      <c r="M29" s="281"/>
      <c r="N29" s="282"/>
    </row>
    <row r="30" spans="1:14" s="147" customFormat="1" ht="13.5" thickBot="1">
      <c r="A30" s="387" t="s">
        <v>88</v>
      </c>
      <c r="B30" s="388">
        <v>425222</v>
      </c>
      <c r="C30" s="389" t="s">
        <v>399</v>
      </c>
      <c r="D30" s="273" t="s">
        <v>404</v>
      </c>
      <c r="E30" s="240" t="s">
        <v>403</v>
      </c>
      <c r="F30" s="284">
        <v>23500</v>
      </c>
      <c r="G30" s="302">
        <v>29375</v>
      </c>
      <c r="H30" s="391" t="s">
        <v>186</v>
      </c>
      <c r="I30" s="392"/>
      <c r="J30" s="244"/>
      <c r="K30" s="245"/>
      <c r="L30" s="393"/>
      <c r="M30" s="280"/>
      <c r="N30" s="285"/>
    </row>
    <row r="31" spans="1:12" ht="15" customHeight="1" thickBot="1">
      <c r="A31" s="409" t="s">
        <v>458</v>
      </c>
      <c r="B31" s="410">
        <v>425223</v>
      </c>
      <c r="C31" s="396" t="s">
        <v>269</v>
      </c>
      <c r="D31" s="65" t="s">
        <v>230</v>
      </c>
      <c r="E31" s="86" t="s">
        <v>175</v>
      </c>
      <c r="F31" s="335">
        <v>60000</v>
      </c>
      <c r="G31" s="397">
        <f aca="true" t="shared" si="1" ref="G31:G49">F31*1.25</f>
        <v>75000</v>
      </c>
      <c r="H31" s="398" t="s">
        <v>186</v>
      </c>
      <c r="I31" s="162" t="s">
        <v>123</v>
      </c>
      <c r="J31" s="163" t="s">
        <v>236</v>
      </c>
      <c r="K31" s="164" t="s">
        <v>129</v>
      </c>
      <c r="L31" s="226"/>
    </row>
    <row r="32" spans="1:12" ht="15" customHeight="1" thickBot="1">
      <c r="A32" s="376"/>
      <c r="B32" s="377">
        <v>425224</v>
      </c>
      <c r="C32" s="378" t="s">
        <v>320</v>
      </c>
      <c r="D32" s="379" t="s">
        <v>21</v>
      </c>
      <c r="E32" s="380" t="s">
        <v>140</v>
      </c>
      <c r="F32" s="381">
        <v>74000</v>
      </c>
      <c r="G32" s="382">
        <f t="shared" si="1"/>
        <v>92500</v>
      </c>
      <c r="H32" s="383" t="s">
        <v>195</v>
      </c>
      <c r="I32" s="384" t="s">
        <v>122</v>
      </c>
      <c r="J32" s="385" t="s">
        <v>128</v>
      </c>
      <c r="K32" s="386" t="s">
        <v>129</v>
      </c>
      <c r="L32" s="226" t="s">
        <v>435</v>
      </c>
    </row>
    <row r="33" spans="1:12" s="53" customFormat="1" ht="15" customHeight="1" thickBot="1">
      <c r="A33" s="394" t="s">
        <v>89</v>
      </c>
      <c r="B33" s="395">
        <v>425212</v>
      </c>
      <c r="C33" s="396" t="s">
        <v>325</v>
      </c>
      <c r="D33" s="65" t="s">
        <v>68</v>
      </c>
      <c r="E33" s="86" t="s">
        <v>168</v>
      </c>
      <c r="F33" s="335">
        <v>500000</v>
      </c>
      <c r="G33" s="397">
        <f t="shared" si="1"/>
        <v>625000</v>
      </c>
      <c r="H33" s="398" t="s">
        <v>180</v>
      </c>
      <c r="I33" s="162" t="s">
        <v>123</v>
      </c>
      <c r="J33" s="163" t="s">
        <v>205</v>
      </c>
      <c r="K33" s="164" t="s">
        <v>129</v>
      </c>
      <c r="L33" s="411" t="s">
        <v>182</v>
      </c>
    </row>
    <row r="34" spans="1:12" s="340" customFormat="1" ht="26.25" thickBot="1">
      <c r="A34" s="387" t="s">
        <v>459</v>
      </c>
      <c r="B34" s="388">
        <v>425218</v>
      </c>
      <c r="C34" s="389" t="s">
        <v>322</v>
      </c>
      <c r="D34" s="390" t="s">
        <v>434</v>
      </c>
      <c r="E34" s="412" t="s">
        <v>174</v>
      </c>
      <c r="F34" s="284">
        <v>100000</v>
      </c>
      <c r="G34" s="302">
        <f t="shared" si="1"/>
        <v>125000</v>
      </c>
      <c r="H34" s="391" t="s">
        <v>194</v>
      </c>
      <c r="I34" s="392" t="s">
        <v>122</v>
      </c>
      <c r="J34" s="244" t="s">
        <v>128</v>
      </c>
      <c r="K34" s="245" t="s">
        <v>129</v>
      </c>
      <c r="L34" s="393"/>
    </row>
    <row r="35" spans="1:12" ht="15" customHeight="1" thickBot="1">
      <c r="A35" s="376"/>
      <c r="B35" s="377">
        <v>4252</v>
      </c>
      <c r="C35" s="378" t="s">
        <v>321</v>
      </c>
      <c r="D35" s="379" t="s">
        <v>231</v>
      </c>
      <c r="E35" s="380" t="s">
        <v>232</v>
      </c>
      <c r="F35" s="381">
        <v>100000</v>
      </c>
      <c r="G35" s="382">
        <f t="shared" si="1"/>
        <v>125000</v>
      </c>
      <c r="H35" s="383" t="s">
        <v>185</v>
      </c>
      <c r="I35" s="384" t="s">
        <v>122</v>
      </c>
      <c r="J35" s="385" t="s">
        <v>128</v>
      </c>
      <c r="K35" s="386" t="s">
        <v>129</v>
      </c>
      <c r="L35" s="226" t="s">
        <v>435</v>
      </c>
    </row>
    <row r="36" spans="1:12" ht="15" customHeight="1" thickBot="1">
      <c r="A36" s="394" t="s">
        <v>90</v>
      </c>
      <c r="B36" s="395" t="s">
        <v>112</v>
      </c>
      <c r="C36" s="396" t="s">
        <v>327</v>
      </c>
      <c r="D36" s="65" t="s">
        <v>83</v>
      </c>
      <c r="E36" s="86" t="s">
        <v>145</v>
      </c>
      <c r="F36" s="150">
        <v>170000</v>
      </c>
      <c r="G36" s="413">
        <f t="shared" si="1"/>
        <v>212500</v>
      </c>
      <c r="H36" s="398" t="s">
        <v>186</v>
      </c>
      <c r="I36" s="162" t="s">
        <v>123</v>
      </c>
      <c r="J36" s="163" t="s">
        <v>205</v>
      </c>
      <c r="K36" s="164" t="s">
        <v>129</v>
      </c>
      <c r="L36" s="226"/>
    </row>
    <row r="37" spans="1:12" ht="13.5" thickBot="1">
      <c r="A37" s="131" t="s">
        <v>91</v>
      </c>
      <c r="B37" s="169">
        <v>42528</v>
      </c>
      <c r="C37" s="132" t="s">
        <v>328</v>
      </c>
      <c r="D37" s="133" t="s">
        <v>234</v>
      </c>
      <c r="E37" s="134" t="s">
        <v>170</v>
      </c>
      <c r="F37" s="153">
        <v>25000</v>
      </c>
      <c r="G37" s="252">
        <f t="shared" si="1"/>
        <v>31250</v>
      </c>
      <c r="H37" s="136" t="s">
        <v>186</v>
      </c>
      <c r="I37" s="135" t="s">
        <v>124</v>
      </c>
      <c r="J37" s="119" t="s">
        <v>207</v>
      </c>
      <c r="K37" s="117" t="s">
        <v>196</v>
      </c>
      <c r="L37" s="188"/>
    </row>
    <row r="38" spans="1:12" ht="26.25" thickBot="1">
      <c r="A38" s="131" t="s">
        <v>92</v>
      </c>
      <c r="B38" s="169">
        <v>42528</v>
      </c>
      <c r="C38" s="132" t="s">
        <v>264</v>
      </c>
      <c r="D38" s="143" t="s">
        <v>197</v>
      </c>
      <c r="E38" s="134" t="s">
        <v>171</v>
      </c>
      <c r="F38" s="153">
        <v>90000</v>
      </c>
      <c r="G38" s="257">
        <f t="shared" si="1"/>
        <v>112500</v>
      </c>
      <c r="H38" s="136" t="s">
        <v>186</v>
      </c>
      <c r="I38" s="135" t="s">
        <v>123</v>
      </c>
      <c r="J38" s="119" t="s">
        <v>236</v>
      </c>
      <c r="K38" s="117" t="s">
        <v>196</v>
      </c>
      <c r="L38" s="188"/>
    </row>
    <row r="39" spans="1:12" ht="13.5" thickBot="1">
      <c r="A39" s="131" t="s">
        <v>93</v>
      </c>
      <c r="B39" s="169">
        <v>42528</v>
      </c>
      <c r="C39" s="132" t="s">
        <v>329</v>
      </c>
      <c r="D39" s="133" t="s">
        <v>102</v>
      </c>
      <c r="E39" s="134" t="s">
        <v>173</v>
      </c>
      <c r="F39" s="153">
        <v>15000</v>
      </c>
      <c r="G39" s="252">
        <f t="shared" si="1"/>
        <v>18750</v>
      </c>
      <c r="H39" s="136" t="s">
        <v>186</v>
      </c>
      <c r="I39" s="135" t="s">
        <v>124</v>
      </c>
      <c r="J39" s="119" t="s">
        <v>206</v>
      </c>
      <c r="K39" s="117" t="s">
        <v>129</v>
      </c>
      <c r="L39" s="188"/>
    </row>
    <row r="40" spans="1:12" ht="13.5" thickBot="1">
      <c r="A40" s="131" t="s">
        <v>94</v>
      </c>
      <c r="B40" s="169">
        <v>42528</v>
      </c>
      <c r="C40" s="132" t="s">
        <v>330</v>
      </c>
      <c r="D40" s="133" t="s">
        <v>43</v>
      </c>
      <c r="E40" s="134" t="s">
        <v>172</v>
      </c>
      <c r="F40" s="153">
        <v>6000</v>
      </c>
      <c r="G40" s="252">
        <f t="shared" si="1"/>
        <v>7500</v>
      </c>
      <c r="H40" s="136" t="s">
        <v>186</v>
      </c>
      <c r="I40" s="135" t="s">
        <v>124</v>
      </c>
      <c r="J40" s="119" t="s">
        <v>207</v>
      </c>
      <c r="K40" s="117" t="s">
        <v>129</v>
      </c>
      <c r="L40" s="188"/>
    </row>
    <row r="41" spans="1:12" ht="13.5" thickBot="1">
      <c r="A41" s="131" t="s">
        <v>95</v>
      </c>
      <c r="B41" s="169">
        <v>42528</v>
      </c>
      <c r="C41" s="132" t="s">
        <v>331</v>
      </c>
      <c r="D41" s="133" t="s">
        <v>233</v>
      </c>
      <c r="E41" s="134" t="s">
        <v>170</v>
      </c>
      <c r="F41" s="153">
        <v>15000</v>
      </c>
      <c r="G41" s="252">
        <f t="shared" si="1"/>
        <v>18750</v>
      </c>
      <c r="H41" s="136" t="s">
        <v>186</v>
      </c>
      <c r="I41" s="135" t="s">
        <v>123</v>
      </c>
      <c r="J41" s="119" t="s">
        <v>205</v>
      </c>
      <c r="K41" s="117" t="s">
        <v>129</v>
      </c>
      <c r="L41" s="188"/>
    </row>
    <row r="42" spans="1:12" ht="15" customHeight="1" thickBot="1">
      <c r="A42" s="67" t="s">
        <v>96</v>
      </c>
      <c r="B42" s="160">
        <v>42528</v>
      </c>
      <c r="C42" s="69" t="s">
        <v>266</v>
      </c>
      <c r="D42" s="32" t="s">
        <v>268</v>
      </c>
      <c r="E42" s="85" t="s">
        <v>170</v>
      </c>
      <c r="F42" s="151">
        <v>19900</v>
      </c>
      <c r="G42" s="252">
        <f t="shared" si="1"/>
        <v>24875</v>
      </c>
      <c r="H42" s="50" t="s">
        <v>186</v>
      </c>
      <c r="I42" s="47" t="s">
        <v>124</v>
      </c>
      <c r="J42" s="40" t="s">
        <v>236</v>
      </c>
      <c r="K42" s="46" t="s">
        <v>196</v>
      </c>
      <c r="L42" s="188"/>
    </row>
    <row r="43" spans="1:12" ht="15" customHeight="1" thickBot="1">
      <c r="A43" s="67" t="s">
        <v>97</v>
      </c>
      <c r="B43" s="160">
        <v>42528</v>
      </c>
      <c r="C43" s="69" t="s">
        <v>265</v>
      </c>
      <c r="D43" s="32" t="s">
        <v>267</v>
      </c>
      <c r="E43" s="85" t="s">
        <v>170</v>
      </c>
      <c r="F43" s="151">
        <v>19000</v>
      </c>
      <c r="G43" s="252">
        <f t="shared" si="1"/>
        <v>23750</v>
      </c>
      <c r="H43" s="50" t="s">
        <v>186</v>
      </c>
      <c r="I43" s="47" t="s">
        <v>123</v>
      </c>
      <c r="J43" s="40" t="s">
        <v>236</v>
      </c>
      <c r="K43" s="46" t="s">
        <v>129</v>
      </c>
      <c r="L43" s="188"/>
    </row>
    <row r="44" spans="1:12" s="147" customFormat="1" ht="26.25" thickBot="1">
      <c r="A44" s="131" t="s">
        <v>263</v>
      </c>
      <c r="B44" s="169">
        <v>4252</v>
      </c>
      <c r="C44" s="132" t="s">
        <v>332</v>
      </c>
      <c r="D44" s="143" t="s">
        <v>374</v>
      </c>
      <c r="E44" s="134" t="s">
        <v>164</v>
      </c>
      <c r="F44" s="153">
        <v>104000</v>
      </c>
      <c r="G44" s="257">
        <f t="shared" si="1"/>
        <v>130000</v>
      </c>
      <c r="H44" s="136" t="s">
        <v>185</v>
      </c>
      <c r="I44" s="135" t="s">
        <v>124</v>
      </c>
      <c r="J44" s="119" t="s">
        <v>128</v>
      </c>
      <c r="K44" s="117" t="s">
        <v>129</v>
      </c>
      <c r="L44" s="234"/>
    </row>
    <row r="45" spans="1:12" s="147" customFormat="1" ht="26.25" thickBot="1">
      <c r="A45" s="131" t="s">
        <v>409</v>
      </c>
      <c r="B45" s="169">
        <v>4252</v>
      </c>
      <c r="C45" s="132" t="s">
        <v>410</v>
      </c>
      <c r="D45" s="143" t="s">
        <v>411</v>
      </c>
      <c r="E45" s="134" t="s">
        <v>167</v>
      </c>
      <c r="F45" s="153">
        <v>100000</v>
      </c>
      <c r="G45" s="257">
        <f t="shared" si="1"/>
        <v>125000</v>
      </c>
      <c r="H45" s="136" t="s">
        <v>186</v>
      </c>
      <c r="I45" s="135" t="s">
        <v>124</v>
      </c>
      <c r="J45" s="119" t="s">
        <v>205</v>
      </c>
      <c r="K45" s="117" t="s">
        <v>373</v>
      </c>
      <c r="L45" s="234"/>
    </row>
    <row r="46" spans="1:12" s="147" customFormat="1" ht="13.5" thickBot="1">
      <c r="A46" s="131" t="s">
        <v>417</v>
      </c>
      <c r="B46" s="169">
        <v>4252</v>
      </c>
      <c r="C46" s="132" t="s">
        <v>418</v>
      </c>
      <c r="D46" s="143" t="s">
        <v>419</v>
      </c>
      <c r="E46" s="134" t="s">
        <v>168</v>
      </c>
      <c r="F46" s="153">
        <v>37000</v>
      </c>
      <c r="G46" s="257">
        <f t="shared" si="1"/>
        <v>46250</v>
      </c>
      <c r="H46" s="136" t="s">
        <v>186</v>
      </c>
      <c r="I46" s="135" t="s">
        <v>124</v>
      </c>
      <c r="J46" s="119" t="s">
        <v>205</v>
      </c>
      <c r="K46" s="117" t="s">
        <v>420</v>
      </c>
      <c r="L46" s="234"/>
    </row>
    <row r="47" spans="1:12" s="147" customFormat="1" ht="13.5" thickBot="1">
      <c r="A47" s="131" t="s">
        <v>425</v>
      </c>
      <c r="B47" s="169">
        <v>425215</v>
      </c>
      <c r="C47" s="132" t="s">
        <v>426</v>
      </c>
      <c r="D47" s="143" t="s">
        <v>428</v>
      </c>
      <c r="E47" s="134" t="s">
        <v>429</v>
      </c>
      <c r="F47" s="153">
        <v>150000</v>
      </c>
      <c r="G47" s="257">
        <f t="shared" si="1"/>
        <v>187500</v>
      </c>
      <c r="H47" s="136" t="s">
        <v>185</v>
      </c>
      <c r="I47" s="135" t="s">
        <v>123</v>
      </c>
      <c r="J47" s="119" t="s">
        <v>207</v>
      </c>
      <c r="K47" s="117" t="s">
        <v>427</v>
      </c>
      <c r="L47" s="234"/>
    </row>
    <row r="48" spans="1:12" s="147" customFormat="1" ht="26.25" thickBot="1">
      <c r="A48" s="131" t="s">
        <v>430</v>
      </c>
      <c r="B48" s="169">
        <v>4252</v>
      </c>
      <c r="C48" s="132" t="s">
        <v>431</v>
      </c>
      <c r="D48" s="143" t="s">
        <v>432</v>
      </c>
      <c r="E48" s="134" t="s">
        <v>433</v>
      </c>
      <c r="F48" s="153">
        <v>80000</v>
      </c>
      <c r="G48" s="257">
        <f t="shared" si="1"/>
        <v>100000</v>
      </c>
      <c r="H48" s="136" t="s">
        <v>186</v>
      </c>
      <c r="I48" s="135" t="s">
        <v>124</v>
      </c>
      <c r="J48" s="119" t="s">
        <v>207</v>
      </c>
      <c r="K48" s="117" t="s">
        <v>373</v>
      </c>
      <c r="L48" s="234"/>
    </row>
    <row r="49" spans="1:12" s="147" customFormat="1" ht="26.25" thickBot="1">
      <c r="A49" s="131" t="s">
        <v>450</v>
      </c>
      <c r="B49" s="169">
        <v>4252</v>
      </c>
      <c r="C49" s="132" t="s">
        <v>451</v>
      </c>
      <c r="D49" s="143" t="s">
        <v>452</v>
      </c>
      <c r="E49" s="134" t="s">
        <v>377</v>
      </c>
      <c r="F49" s="153">
        <v>65000</v>
      </c>
      <c r="G49" s="257">
        <f t="shared" si="1"/>
        <v>81250</v>
      </c>
      <c r="H49" s="136" t="s">
        <v>185</v>
      </c>
      <c r="I49" s="135" t="s">
        <v>124</v>
      </c>
      <c r="J49" s="119" t="s">
        <v>206</v>
      </c>
      <c r="K49" s="117" t="s">
        <v>373</v>
      </c>
      <c r="L49" s="234" t="s">
        <v>440</v>
      </c>
    </row>
    <row r="50" spans="1:12" ht="4.5" customHeight="1" thickBot="1">
      <c r="A50" s="98"/>
      <c r="B50" s="19"/>
      <c r="C50" s="72"/>
      <c r="D50" s="29"/>
      <c r="E50" s="83"/>
      <c r="F50" s="178"/>
      <c r="G50" s="252"/>
      <c r="H50" s="41" t="s">
        <v>98</v>
      </c>
      <c r="I50" s="48"/>
      <c r="J50" s="40"/>
      <c r="K50" s="46"/>
      <c r="L50" s="188"/>
    </row>
    <row r="51" spans="1:15" s="8" customFormat="1" ht="13.5" thickBot="1">
      <c r="A51" s="59" t="s">
        <v>4</v>
      </c>
      <c r="B51" s="18">
        <v>4254</v>
      </c>
      <c r="C51" s="17"/>
      <c r="D51" s="28" t="s">
        <v>22</v>
      </c>
      <c r="E51" s="82"/>
      <c r="F51" s="148"/>
      <c r="G51" s="250"/>
      <c r="H51" s="39"/>
      <c r="I51" s="45"/>
      <c r="J51" s="39"/>
      <c r="K51" s="45"/>
      <c r="L51" s="187"/>
      <c r="M51" s="4"/>
      <c r="O51" s="4"/>
    </row>
    <row r="52" spans="1:15" ht="15" customHeight="1" thickBot="1">
      <c r="A52" s="97" t="s">
        <v>57</v>
      </c>
      <c r="B52" s="161">
        <v>42542</v>
      </c>
      <c r="C52" s="71" t="s">
        <v>333</v>
      </c>
      <c r="D52" s="30" t="s">
        <v>23</v>
      </c>
      <c r="E52" s="175" t="s">
        <v>146</v>
      </c>
      <c r="F52" s="149">
        <v>38000</v>
      </c>
      <c r="G52" s="252">
        <f>F52*1.25</f>
        <v>47500</v>
      </c>
      <c r="H52" s="40" t="s">
        <v>186</v>
      </c>
      <c r="I52" s="46" t="s">
        <v>123</v>
      </c>
      <c r="J52" s="40" t="s">
        <v>128</v>
      </c>
      <c r="K52" s="46" t="s">
        <v>129</v>
      </c>
      <c r="L52" s="188"/>
      <c r="O52" s="1"/>
    </row>
    <row r="53" spans="1:12" ht="15" customHeight="1" thickBot="1">
      <c r="A53" s="97" t="s">
        <v>114</v>
      </c>
      <c r="B53" s="161">
        <v>425481</v>
      </c>
      <c r="C53" s="71" t="s">
        <v>334</v>
      </c>
      <c r="D53" s="30" t="s">
        <v>24</v>
      </c>
      <c r="E53" s="84" t="s">
        <v>139</v>
      </c>
      <c r="F53" s="149">
        <v>30000</v>
      </c>
      <c r="G53" s="252">
        <f>F53*1.25</f>
        <v>37500</v>
      </c>
      <c r="H53" s="40" t="s">
        <v>186</v>
      </c>
      <c r="I53" s="46" t="s">
        <v>122</v>
      </c>
      <c r="J53" s="40" t="s">
        <v>128</v>
      </c>
      <c r="K53" s="46" t="s">
        <v>129</v>
      </c>
      <c r="L53" s="188" t="s">
        <v>447</v>
      </c>
    </row>
    <row r="54" spans="1:12" ht="26.25" thickBot="1">
      <c r="A54" s="116" t="s">
        <v>115</v>
      </c>
      <c r="B54" s="170">
        <v>42545</v>
      </c>
      <c r="C54" s="137" t="s">
        <v>335</v>
      </c>
      <c r="D54" s="130" t="s">
        <v>74</v>
      </c>
      <c r="E54" s="129" t="s">
        <v>147</v>
      </c>
      <c r="F54" s="179">
        <v>20000</v>
      </c>
      <c r="G54" s="257">
        <f>F54*1.25</f>
        <v>25000</v>
      </c>
      <c r="H54" s="119" t="s">
        <v>186</v>
      </c>
      <c r="I54" s="117" t="s">
        <v>122</v>
      </c>
      <c r="J54" s="119" t="s">
        <v>128</v>
      </c>
      <c r="K54" s="117" t="s">
        <v>129</v>
      </c>
      <c r="L54" s="188"/>
    </row>
    <row r="55" spans="1:12" ht="4.5" customHeight="1" thickBot="1">
      <c r="A55" s="98"/>
      <c r="B55" s="19"/>
      <c r="C55" s="72"/>
      <c r="D55" s="30"/>
      <c r="E55" s="84"/>
      <c r="F55" s="178"/>
      <c r="G55" s="252">
        <f>F55*1.25</f>
        <v>0</v>
      </c>
      <c r="H55" s="41" t="s">
        <v>98</v>
      </c>
      <c r="I55" s="48"/>
      <c r="J55" s="40" t="s">
        <v>128</v>
      </c>
      <c r="K55" s="46"/>
      <c r="L55" s="188"/>
    </row>
    <row r="56" spans="1:15" s="8" customFormat="1" ht="15" customHeight="1" thickBot="1">
      <c r="A56" s="59" t="s">
        <v>5</v>
      </c>
      <c r="B56" s="18">
        <v>4255</v>
      </c>
      <c r="C56" s="17"/>
      <c r="D56" s="28" t="s">
        <v>30</v>
      </c>
      <c r="E56" s="82"/>
      <c r="F56" s="148"/>
      <c r="G56" s="250"/>
      <c r="H56" s="39"/>
      <c r="I56" s="45"/>
      <c r="J56" s="39"/>
      <c r="K56" s="45"/>
      <c r="L56" s="187"/>
      <c r="O56" s="4"/>
    </row>
    <row r="57" spans="1:12" ht="13.5" thickBot="1">
      <c r="A57" s="116" t="s">
        <v>58</v>
      </c>
      <c r="B57" s="170">
        <v>42544</v>
      </c>
      <c r="C57" s="137" t="s">
        <v>336</v>
      </c>
      <c r="D57" s="138" t="s">
        <v>201</v>
      </c>
      <c r="E57" s="139" t="s">
        <v>208</v>
      </c>
      <c r="F57" s="179">
        <v>10080</v>
      </c>
      <c r="G57" s="254">
        <f>F57*1.25</f>
        <v>12600</v>
      </c>
      <c r="H57" s="119" t="s">
        <v>186</v>
      </c>
      <c r="I57" s="117" t="s">
        <v>124</v>
      </c>
      <c r="J57" s="119" t="s">
        <v>128</v>
      </c>
      <c r="K57" s="117" t="s">
        <v>129</v>
      </c>
      <c r="L57" s="188"/>
    </row>
    <row r="58" spans="1:12" ht="7.5" customHeight="1" thickBot="1">
      <c r="A58" s="97"/>
      <c r="B58" s="161"/>
      <c r="C58" s="72"/>
      <c r="D58" s="30"/>
      <c r="E58" s="84"/>
      <c r="F58" s="178"/>
      <c r="G58" s="252"/>
      <c r="H58" s="41"/>
      <c r="I58" s="48"/>
      <c r="J58" s="40"/>
      <c r="K58" s="46"/>
      <c r="L58" s="188"/>
    </row>
    <row r="59" spans="1:12" s="8" customFormat="1" ht="13.5" thickBot="1">
      <c r="A59" s="59" t="s">
        <v>6</v>
      </c>
      <c r="B59" s="18">
        <v>4257</v>
      </c>
      <c r="C59" s="17"/>
      <c r="D59" s="28" t="s">
        <v>25</v>
      </c>
      <c r="E59" s="82"/>
      <c r="F59" s="152"/>
      <c r="G59" s="258">
        <f>SUM(G60:G75)-G62-G63</f>
        <v>721187.5</v>
      </c>
      <c r="H59" s="39"/>
      <c r="I59" s="45"/>
      <c r="J59" s="39"/>
      <c r="K59" s="45"/>
      <c r="L59" s="187"/>
    </row>
    <row r="60" spans="1:12" ht="15" customHeight="1" thickBot="1">
      <c r="A60" s="97" t="s">
        <v>49</v>
      </c>
      <c r="B60" s="161">
        <v>42573</v>
      </c>
      <c r="C60" s="71" t="s">
        <v>337</v>
      </c>
      <c r="D60" s="31" t="s">
        <v>61</v>
      </c>
      <c r="E60" s="89" t="s">
        <v>161</v>
      </c>
      <c r="F60" s="149">
        <v>160000</v>
      </c>
      <c r="G60" s="251">
        <f>F60*1.25</f>
        <v>200000</v>
      </c>
      <c r="H60" s="40" t="s">
        <v>186</v>
      </c>
      <c r="I60" s="46" t="s">
        <v>125</v>
      </c>
      <c r="J60" s="40" t="s">
        <v>128</v>
      </c>
      <c r="K60" s="46" t="s">
        <v>129</v>
      </c>
      <c r="L60" s="188"/>
    </row>
    <row r="61" spans="1:12" ht="26.25" thickBot="1">
      <c r="A61" s="116" t="s">
        <v>67</v>
      </c>
      <c r="B61" s="170">
        <v>42573</v>
      </c>
      <c r="C61" s="137" t="s">
        <v>324</v>
      </c>
      <c r="D61" s="130" t="s">
        <v>63</v>
      </c>
      <c r="E61" s="140" t="s">
        <v>160</v>
      </c>
      <c r="F61" s="179">
        <v>40000</v>
      </c>
      <c r="G61" s="254">
        <f aca="true" t="shared" si="2" ref="G61:G70">F61*1.25</f>
        <v>50000</v>
      </c>
      <c r="H61" s="119" t="s">
        <v>186</v>
      </c>
      <c r="I61" s="117" t="s">
        <v>126</v>
      </c>
      <c r="J61" s="119" t="s">
        <v>128</v>
      </c>
      <c r="K61" s="117" t="s">
        <v>129</v>
      </c>
      <c r="L61" s="188"/>
    </row>
    <row r="62" spans="1:12" ht="15" customHeight="1" thickBot="1">
      <c r="A62" s="422"/>
      <c r="B62" s="423">
        <v>42578</v>
      </c>
      <c r="C62" s="424" t="s">
        <v>338</v>
      </c>
      <c r="D62" s="425" t="s">
        <v>26</v>
      </c>
      <c r="E62" s="426" t="s">
        <v>159</v>
      </c>
      <c r="F62" s="427">
        <v>50000</v>
      </c>
      <c r="G62" s="428">
        <f t="shared" si="2"/>
        <v>62500</v>
      </c>
      <c r="H62" s="429" t="s">
        <v>186</v>
      </c>
      <c r="I62" s="430" t="s">
        <v>125</v>
      </c>
      <c r="J62" s="429" t="s">
        <v>128</v>
      </c>
      <c r="K62" s="430" t="s">
        <v>129</v>
      </c>
      <c r="L62" s="188" t="s">
        <v>435</v>
      </c>
    </row>
    <row r="63" spans="1:12" ht="15" customHeight="1" thickBot="1">
      <c r="A63" s="422"/>
      <c r="B63" s="423">
        <v>42575</v>
      </c>
      <c r="C63" s="424" t="s">
        <v>339</v>
      </c>
      <c r="D63" s="425" t="s">
        <v>75</v>
      </c>
      <c r="E63" s="426" t="s">
        <v>148</v>
      </c>
      <c r="F63" s="427">
        <v>40000</v>
      </c>
      <c r="G63" s="428">
        <f t="shared" si="2"/>
        <v>50000</v>
      </c>
      <c r="H63" s="429" t="s">
        <v>186</v>
      </c>
      <c r="I63" s="430" t="s">
        <v>126</v>
      </c>
      <c r="J63" s="429" t="s">
        <v>128</v>
      </c>
      <c r="K63" s="430" t="s">
        <v>129</v>
      </c>
      <c r="L63" s="188" t="s">
        <v>435</v>
      </c>
    </row>
    <row r="64" spans="1:12" s="60" customFormat="1" ht="39" thickBot="1">
      <c r="A64" s="99" t="s">
        <v>49</v>
      </c>
      <c r="B64" s="171">
        <v>42579</v>
      </c>
      <c r="C64" s="73" t="s">
        <v>340</v>
      </c>
      <c r="D64" s="66" t="s">
        <v>70</v>
      </c>
      <c r="E64" s="90" t="s">
        <v>176</v>
      </c>
      <c r="F64" s="180">
        <v>20000</v>
      </c>
      <c r="G64" s="254">
        <f t="shared" si="2"/>
        <v>25000</v>
      </c>
      <c r="H64" s="184" t="s">
        <v>186</v>
      </c>
      <c r="I64" s="124" t="s">
        <v>123</v>
      </c>
      <c r="J64" s="118" t="s">
        <v>128</v>
      </c>
      <c r="K64" s="124" t="s">
        <v>129</v>
      </c>
      <c r="L64" s="189"/>
    </row>
    <row r="65" spans="1:15" s="60" customFormat="1" ht="26.25" thickBot="1">
      <c r="A65" s="99" t="s">
        <v>67</v>
      </c>
      <c r="B65" s="171">
        <v>42574</v>
      </c>
      <c r="C65" s="73" t="s">
        <v>341</v>
      </c>
      <c r="D65" s="66" t="s">
        <v>378</v>
      </c>
      <c r="E65" s="90" t="s">
        <v>149</v>
      </c>
      <c r="F65" s="180">
        <v>65000</v>
      </c>
      <c r="G65" s="254">
        <f t="shared" si="2"/>
        <v>81250</v>
      </c>
      <c r="H65" s="184" t="s">
        <v>186</v>
      </c>
      <c r="I65" s="124" t="s">
        <v>123</v>
      </c>
      <c r="J65" s="118" t="s">
        <v>205</v>
      </c>
      <c r="K65" s="124" t="s">
        <v>129</v>
      </c>
      <c r="L65" s="189"/>
      <c r="O65" s="77"/>
    </row>
    <row r="66" spans="1:15" s="60" customFormat="1" ht="26.25" thickBot="1">
      <c r="A66" s="99" t="s">
        <v>117</v>
      </c>
      <c r="B66" s="171">
        <v>4257</v>
      </c>
      <c r="C66" s="73" t="s">
        <v>342</v>
      </c>
      <c r="D66" s="66" t="s">
        <v>370</v>
      </c>
      <c r="E66" s="90" t="s">
        <v>177</v>
      </c>
      <c r="F66" s="180">
        <v>19950</v>
      </c>
      <c r="G66" s="254">
        <f t="shared" si="2"/>
        <v>24937.5</v>
      </c>
      <c r="H66" s="184" t="s">
        <v>186</v>
      </c>
      <c r="I66" s="124" t="s">
        <v>123</v>
      </c>
      <c r="J66" s="118" t="s">
        <v>205</v>
      </c>
      <c r="K66" s="124" t="s">
        <v>371</v>
      </c>
      <c r="L66" s="189"/>
      <c r="O66" s="77"/>
    </row>
    <row r="67" spans="1:15" s="60" customFormat="1" ht="13.5" thickBot="1">
      <c r="A67" s="99" t="s">
        <v>118</v>
      </c>
      <c r="B67" s="171">
        <v>4257</v>
      </c>
      <c r="C67" s="73" t="s">
        <v>343</v>
      </c>
      <c r="D67" s="66" t="s">
        <v>412</v>
      </c>
      <c r="E67" s="90" t="s">
        <v>250</v>
      </c>
      <c r="F67" s="177">
        <v>40000</v>
      </c>
      <c r="G67" s="251">
        <f t="shared" si="2"/>
        <v>50000</v>
      </c>
      <c r="H67" s="184" t="s">
        <v>186</v>
      </c>
      <c r="I67" s="124" t="s">
        <v>123</v>
      </c>
      <c r="J67" s="118" t="s">
        <v>128</v>
      </c>
      <c r="K67" s="124" t="s">
        <v>358</v>
      </c>
      <c r="L67" s="189"/>
      <c r="O67" s="77"/>
    </row>
    <row r="68" spans="1:15" s="60" customFormat="1" ht="13.5" thickBot="1">
      <c r="A68" s="99" t="s">
        <v>119</v>
      </c>
      <c r="B68" s="171">
        <v>4257</v>
      </c>
      <c r="C68" s="73" t="s">
        <v>323</v>
      </c>
      <c r="D68" s="66" t="s">
        <v>413</v>
      </c>
      <c r="E68" s="90" t="s">
        <v>250</v>
      </c>
      <c r="F68" s="177">
        <v>40000</v>
      </c>
      <c r="G68" s="251">
        <f t="shared" si="2"/>
        <v>50000</v>
      </c>
      <c r="H68" s="184" t="s">
        <v>186</v>
      </c>
      <c r="I68" s="124" t="s">
        <v>123</v>
      </c>
      <c r="J68" s="118" t="s">
        <v>128</v>
      </c>
      <c r="K68" s="124" t="s">
        <v>358</v>
      </c>
      <c r="L68" s="189"/>
      <c r="O68" s="77"/>
    </row>
    <row r="69" spans="1:15" s="278" customFormat="1" ht="51.75" thickBot="1">
      <c r="A69" s="99" t="s">
        <v>120</v>
      </c>
      <c r="B69" s="171">
        <v>4257</v>
      </c>
      <c r="C69" s="73" t="s">
        <v>368</v>
      </c>
      <c r="D69" s="66" t="s">
        <v>369</v>
      </c>
      <c r="E69" s="90" t="s">
        <v>177</v>
      </c>
      <c r="F69" s="180">
        <v>20000</v>
      </c>
      <c r="G69" s="254">
        <f t="shared" si="2"/>
        <v>25000</v>
      </c>
      <c r="H69" s="184" t="s">
        <v>186</v>
      </c>
      <c r="I69" s="124" t="s">
        <v>124</v>
      </c>
      <c r="J69" s="118" t="s">
        <v>205</v>
      </c>
      <c r="K69" s="124"/>
      <c r="L69" s="189"/>
      <c r="O69" s="279"/>
    </row>
    <row r="70" spans="1:15" s="278" customFormat="1" ht="13.5" thickBot="1">
      <c r="A70" s="99" t="s">
        <v>130</v>
      </c>
      <c r="B70" s="171">
        <v>4257</v>
      </c>
      <c r="C70" s="73" t="s">
        <v>422</v>
      </c>
      <c r="D70" s="66" t="s">
        <v>423</v>
      </c>
      <c r="E70" s="90" t="s">
        <v>424</v>
      </c>
      <c r="F70" s="180">
        <v>70000</v>
      </c>
      <c r="G70" s="254">
        <f t="shared" si="2"/>
        <v>87500</v>
      </c>
      <c r="H70" s="184" t="s">
        <v>186</v>
      </c>
      <c r="I70" s="124" t="s">
        <v>123</v>
      </c>
      <c r="J70" s="118" t="s">
        <v>207</v>
      </c>
      <c r="K70" s="124" t="s">
        <v>373</v>
      </c>
      <c r="L70" s="189"/>
      <c r="O70" s="279"/>
    </row>
    <row r="71" spans="1:15" s="60" customFormat="1" ht="4.5" customHeight="1" thickBot="1">
      <c r="A71" s="99"/>
      <c r="B71" s="171"/>
      <c r="C71" s="73"/>
      <c r="D71" s="66"/>
      <c r="E71" s="90"/>
      <c r="F71" s="177"/>
      <c r="G71" s="251"/>
      <c r="H71" s="184"/>
      <c r="I71" s="124"/>
      <c r="J71" s="118"/>
      <c r="K71" s="124"/>
      <c r="L71" s="189"/>
      <c r="O71" s="77"/>
    </row>
    <row r="72" spans="1:12" s="8" customFormat="1" ht="13.5" thickBot="1">
      <c r="A72" s="59" t="s">
        <v>7</v>
      </c>
      <c r="B72" s="18">
        <v>4258</v>
      </c>
      <c r="C72" s="17"/>
      <c r="D72" s="28" t="s">
        <v>252</v>
      </c>
      <c r="E72" s="82"/>
      <c r="F72" s="152"/>
      <c r="G72" s="258"/>
      <c r="H72" s="39"/>
      <c r="I72" s="45"/>
      <c r="J72" s="39"/>
      <c r="K72" s="45"/>
      <c r="L72" s="187"/>
    </row>
    <row r="73" spans="1:12" ht="26.25" thickBot="1">
      <c r="A73" s="97" t="s">
        <v>81</v>
      </c>
      <c r="B73" s="161">
        <v>4258</v>
      </c>
      <c r="C73" s="71" t="s">
        <v>344</v>
      </c>
      <c r="D73" s="273" t="s">
        <v>253</v>
      </c>
      <c r="E73" s="89" t="s">
        <v>255</v>
      </c>
      <c r="F73" s="149">
        <v>30000</v>
      </c>
      <c r="G73" s="251">
        <f>F73*1.25</f>
        <v>37500</v>
      </c>
      <c r="H73" s="40" t="s">
        <v>186</v>
      </c>
      <c r="I73" s="46" t="s">
        <v>123</v>
      </c>
      <c r="J73" s="40" t="s">
        <v>128</v>
      </c>
      <c r="K73" s="46" t="s">
        <v>129</v>
      </c>
      <c r="L73" s="188"/>
    </row>
    <row r="74" spans="1:12" ht="13.5" thickBot="1">
      <c r="A74" s="116" t="s">
        <v>82</v>
      </c>
      <c r="B74" s="161">
        <v>4258</v>
      </c>
      <c r="C74" s="137" t="s">
        <v>345</v>
      </c>
      <c r="D74" s="141" t="s">
        <v>254</v>
      </c>
      <c r="E74" s="140" t="s">
        <v>249</v>
      </c>
      <c r="F74" s="179">
        <v>35000</v>
      </c>
      <c r="G74" s="254">
        <f>F74*1.25</f>
        <v>43750</v>
      </c>
      <c r="H74" s="119" t="s">
        <v>186</v>
      </c>
      <c r="I74" s="117" t="s">
        <v>123</v>
      </c>
      <c r="J74" s="119" t="s">
        <v>128</v>
      </c>
      <c r="K74" s="117" t="s">
        <v>129</v>
      </c>
      <c r="L74" s="188"/>
    </row>
    <row r="75" spans="1:12" ht="13.5" thickBot="1">
      <c r="A75" s="349" t="s">
        <v>442</v>
      </c>
      <c r="B75" s="172">
        <v>4258</v>
      </c>
      <c r="C75" s="350" t="s">
        <v>441</v>
      </c>
      <c r="D75" s="351" t="s">
        <v>443</v>
      </c>
      <c r="E75" s="352" t="s">
        <v>445</v>
      </c>
      <c r="F75" s="353">
        <v>37000</v>
      </c>
      <c r="G75" s="354">
        <f>F75*1.25</f>
        <v>46250</v>
      </c>
      <c r="H75" s="355" t="s">
        <v>186</v>
      </c>
      <c r="I75" s="356" t="s">
        <v>124</v>
      </c>
      <c r="J75" s="355" t="s">
        <v>207</v>
      </c>
      <c r="K75" s="356" t="s">
        <v>444</v>
      </c>
      <c r="L75" s="188" t="s">
        <v>440</v>
      </c>
    </row>
    <row r="76" spans="1:12" s="53" customFormat="1" ht="6.75" customHeight="1" thickBot="1">
      <c r="A76" s="100"/>
      <c r="B76" s="172"/>
      <c r="C76" s="74"/>
      <c r="D76" s="54"/>
      <c r="E76" s="91"/>
      <c r="F76" s="174"/>
      <c r="G76" s="255"/>
      <c r="H76" s="52"/>
      <c r="I76" s="55"/>
      <c r="J76" s="40"/>
      <c r="K76" s="46"/>
      <c r="L76" s="188"/>
    </row>
    <row r="77" spans="1:12" s="8" customFormat="1" ht="15" customHeight="1" thickBot="1">
      <c r="A77" s="59" t="s">
        <v>8</v>
      </c>
      <c r="B77" s="18">
        <v>4261</v>
      </c>
      <c r="C77" s="17"/>
      <c r="D77" s="28" t="s">
        <v>27</v>
      </c>
      <c r="E77" s="82"/>
      <c r="F77" s="148"/>
      <c r="G77" s="250"/>
      <c r="H77" s="39"/>
      <c r="I77" s="45"/>
      <c r="J77" s="39"/>
      <c r="K77" s="45"/>
      <c r="L77" s="187"/>
    </row>
    <row r="78" spans="1:12" s="276" customFormat="1" ht="13.5" thickBot="1">
      <c r="A78" s="131" t="s">
        <v>50</v>
      </c>
      <c r="B78" s="169">
        <v>42610</v>
      </c>
      <c r="C78" s="132" t="s">
        <v>346</v>
      </c>
      <c r="D78" s="143" t="s">
        <v>367</v>
      </c>
      <c r="E78" s="275" t="s">
        <v>141</v>
      </c>
      <c r="F78" s="181">
        <v>19500</v>
      </c>
      <c r="G78" s="256">
        <f>F78*1.25</f>
        <v>24375</v>
      </c>
      <c r="H78" s="136" t="s">
        <v>190</v>
      </c>
      <c r="I78" s="135" t="s">
        <v>123</v>
      </c>
      <c r="J78" s="119" t="s">
        <v>205</v>
      </c>
      <c r="K78" s="117" t="s">
        <v>129</v>
      </c>
      <c r="L78" s="234"/>
    </row>
    <row r="79" spans="1:14" ht="15" customHeight="1" thickBot="1">
      <c r="A79" s="97" t="s">
        <v>51</v>
      </c>
      <c r="B79" s="161">
        <v>42612</v>
      </c>
      <c r="C79" s="71" t="s">
        <v>326</v>
      </c>
      <c r="D79" s="30" t="s">
        <v>113</v>
      </c>
      <c r="E79" s="84" t="s">
        <v>178</v>
      </c>
      <c r="F79" s="149">
        <v>20000</v>
      </c>
      <c r="G79" s="253">
        <f>F79*1.25</f>
        <v>25000</v>
      </c>
      <c r="H79" s="40" t="s">
        <v>190</v>
      </c>
      <c r="I79" s="46" t="s">
        <v>122</v>
      </c>
      <c r="J79" s="40" t="s">
        <v>128</v>
      </c>
      <c r="K79" s="46" t="s">
        <v>129</v>
      </c>
      <c r="L79" s="188"/>
      <c r="N79" s="1"/>
    </row>
    <row r="80" spans="1:12" ht="39" thickBot="1">
      <c r="A80" s="116" t="s">
        <v>256</v>
      </c>
      <c r="B80" s="170">
        <v>42616</v>
      </c>
      <c r="C80" s="137" t="s">
        <v>347</v>
      </c>
      <c r="D80" s="130" t="s">
        <v>106</v>
      </c>
      <c r="E80" s="140" t="s">
        <v>142</v>
      </c>
      <c r="F80" s="182">
        <v>20000</v>
      </c>
      <c r="G80" s="256">
        <f>F80*1.25</f>
        <v>25000</v>
      </c>
      <c r="H80" s="119" t="s">
        <v>190</v>
      </c>
      <c r="I80" s="117" t="s">
        <v>122</v>
      </c>
      <c r="J80" s="119" t="s">
        <v>128</v>
      </c>
      <c r="K80" s="117" t="s">
        <v>129</v>
      </c>
      <c r="L80" s="188"/>
    </row>
    <row r="81" spans="1:12" ht="3" customHeight="1" thickBot="1">
      <c r="A81" s="98"/>
      <c r="B81" s="19"/>
      <c r="C81" s="72"/>
      <c r="D81" s="29"/>
      <c r="E81" s="83"/>
      <c r="F81" s="178"/>
      <c r="G81" s="252"/>
      <c r="H81" s="41" t="s">
        <v>98</v>
      </c>
      <c r="I81" s="48"/>
      <c r="J81" s="40"/>
      <c r="K81" s="46"/>
      <c r="L81" s="188"/>
    </row>
    <row r="82" spans="1:14" s="8" customFormat="1" ht="13.5" customHeight="1" thickBot="1">
      <c r="A82" s="59" t="s">
        <v>9</v>
      </c>
      <c r="B82" s="18">
        <v>4263</v>
      </c>
      <c r="C82" s="17"/>
      <c r="D82" s="28" t="s">
        <v>28</v>
      </c>
      <c r="E82" s="82"/>
      <c r="F82" s="148"/>
      <c r="G82" s="250"/>
      <c r="H82" s="39"/>
      <c r="I82" s="45"/>
      <c r="J82" s="39"/>
      <c r="K82" s="45"/>
      <c r="L82" s="187"/>
      <c r="M82" s="33"/>
      <c r="N82" s="23"/>
    </row>
    <row r="83" spans="1:14" s="3" customFormat="1" ht="15" customHeight="1" thickBot="1">
      <c r="A83" s="97" t="s">
        <v>52</v>
      </c>
      <c r="B83" s="161">
        <v>42630</v>
      </c>
      <c r="C83" s="71" t="s">
        <v>348</v>
      </c>
      <c r="D83" s="30" t="s">
        <v>107</v>
      </c>
      <c r="E83" s="84" t="s">
        <v>162</v>
      </c>
      <c r="F83" s="149">
        <v>195000</v>
      </c>
      <c r="G83" s="251">
        <f>F83*1.25</f>
        <v>243750</v>
      </c>
      <c r="H83" s="40" t="s">
        <v>186</v>
      </c>
      <c r="I83" s="46" t="s">
        <v>123</v>
      </c>
      <c r="J83" s="40" t="s">
        <v>128</v>
      </c>
      <c r="K83" s="46" t="s">
        <v>129</v>
      </c>
      <c r="L83" s="188" t="s">
        <v>447</v>
      </c>
      <c r="M83" s="25"/>
      <c r="N83" s="19"/>
    </row>
    <row r="84" spans="1:14" s="3" customFormat="1" ht="15" customHeight="1" thickBot="1">
      <c r="A84" s="97" t="s">
        <v>257</v>
      </c>
      <c r="B84" s="161">
        <v>42632</v>
      </c>
      <c r="C84" s="71" t="s">
        <v>349</v>
      </c>
      <c r="D84" s="30" t="s">
        <v>29</v>
      </c>
      <c r="E84" s="84" t="s">
        <v>143</v>
      </c>
      <c r="F84" s="149">
        <v>40000</v>
      </c>
      <c r="G84" s="251">
        <f>F84*1.25</f>
        <v>50000</v>
      </c>
      <c r="H84" s="40" t="s">
        <v>190</v>
      </c>
      <c r="I84" s="46" t="s">
        <v>127</v>
      </c>
      <c r="J84" s="40" t="s">
        <v>128</v>
      </c>
      <c r="K84" s="46" t="s">
        <v>129</v>
      </c>
      <c r="L84" s="188"/>
      <c r="M84" s="25"/>
      <c r="N84" s="19"/>
    </row>
    <row r="85" spans="1:14" ht="4.5" customHeight="1" thickBot="1">
      <c r="A85" s="97"/>
      <c r="B85" s="161"/>
      <c r="C85" s="71"/>
      <c r="D85" s="30"/>
      <c r="E85" s="84"/>
      <c r="F85" s="178"/>
      <c r="G85" s="252"/>
      <c r="H85" s="40" t="s">
        <v>98</v>
      </c>
      <c r="I85" s="46"/>
      <c r="J85" s="40"/>
      <c r="K85" s="46"/>
      <c r="L85" s="188"/>
      <c r="M85" s="24"/>
      <c r="N85" s="20"/>
    </row>
    <row r="86" spans="1:14" s="8" customFormat="1" ht="13.5" thickBot="1">
      <c r="A86" s="59" t="s">
        <v>53</v>
      </c>
      <c r="B86" s="18">
        <v>4264</v>
      </c>
      <c r="C86" s="17"/>
      <c r="D86" s="28" t="s">
        <v>104</v>
      </c>
      <c r="E86" s="82"/>
      <c r="F86" s="148"/>
      <c r="G86" s="250"/>
      <c r="H86" s="39"/>
      <c r="I86" s="45"/>
      <c r="J86" s="39"/>
      <c r="K86" s="45"/>
      <c r="L86" s="187"/>
      <c r="M86" s="33"/>
      <c r="N86" s="23"/>
    </row>
    <row r="87" spans="1:14" ht="13.5" thickBot="1">
      <c r="A87" s="97" t="s">
        <v>54</v>
      </c>
      <c r="B87" s="161">
        <v>42640</v>
      </c>
      <c r="C87" s="71" t="s">
        <v>350</v>
      </c>
      <c r="D87" s="30" t="s">
        <v>104</v>
      </c>
      <c r="E87" s="84" t="s">
        <v>158</v>
      </c>
      <c r="F87" s="178">
        <v>32000</v>
      </c>
      <c r="G87" s="252">
        <f>F87*1.25</f>
        <v>40000</v>
      </c>
      <c r="H87" s="40" t="s">
        <v>190</v>
      </c>
      <c r="I87" s="46" t="s">
        <v>122</v>
      </c>
      <c r="J87" s="40" t="s">
        <v>128</v>
      </c>
      <c r="K87" s="46" t="s">
        <v>129</v>
      </c>
      <c r="L87" s="188"/>
      <c r="M87" s="24"/>
      <c r="N87" s="20"/>
    </row>
    <row r="88" spans="1:14" ht="4.5" customHeight="1" thickBot="1">
      <c r="A88" s="97"/>
      <c r="B88" s="161"/>
      <c r="C88" s="71"/>
      <c r="D88" s="30"/>
      <c r="E88" s="84"/>
      <c r="F88" s="178"/>
      <c r="G88" s="252"/>
      <c r="H88" s="40"/>
      <c r="I88" s="46"/>
      <c r="J88" s="40"/>
      <c r="K88" s="46"/>
      <c r="L88" s="188"/>
      <c r="M88" s="24"/>
      <c r="N88" s="20"/>
    </row>
    <row r="89" spans="1:14" s="2" customFormat="1" ht="13.5" thickBot="1">
      <c r="A89" s="96" t="s">
        <v>10</v>
      </c>
      <c r="B89" s="168">
        <v>4291</v>
      </c>
      <c r="C89" s="17"/>
      <c r="D89" s="28" t="s">
        <v>108</v>
      </c>
      <c r="E89" s="82"/>
      <c r="F89" s="148"/>
      <c r="G89" s="250"/>
      <c r="H89" s="39"/>
      <c r="I89" s="45"/>
      <c r="J89" s="39"/>
      <c r="K89" s="45"/>
      <c r="L89" s="187"/>
      <c r="M89" s="34"/>
      <c r="N89" s="18"/>
    </row>
    <row r="90" spans="1:14" s="3" customFormat="1" ht="13.5" thickBot="1">
      <c r="A90" s="116" t="s">
        <v>55</v>
      </c>
      <c r="B90" s="170">
        <v>42913</v>
      </c>
      <c r="C90" s="71" t="s">
        <v>351</v>
      </c>
      <c r="D90" s="112" t="s">
        <v>235</v>
      </c>
      <c r="E90" s="84" t="s">
        <v>152</v>
      </c>
      <c r="F90" s="179">
        <v>17000</v>
      </c>
      <c r="G90" s="252">
        <f>F90</f>
        <v>17000</v>
      </c>
      <c r="H90" s="119" t="s">
        <v>186</v>
      </c>
      <c r="I90" s="117" t="s">
        <v>123</v>
      </c>
      <c r="J90" s="119" t="s">
        <v>236</v>
      </c>
      <c r="K90" s="117" t="s">
        <v>129</v>
      </c>
      <c r="L90" s="188"/>
      <c r="M90" s="25"/>
      <c r="N90" s="19"/>
    </row>
    <row r="91" spans="1:14" s="3" customFormat="1" ht="26.25" thickBot="1">
      <c r="A91" s="116" t="s">
        <v>56</v>
      </c>
      <c r="B91" s="170">
        <v>42916</v>
      </c>
      <c r="C91" s="137" t="s">
        <v>352</v>
      </c>
      <c r="D91" s="141" t="s">
        <v>237</v>
      </c>
      <c r="E91" s="142" t="s">
        <v>151</v>
      </c>
      <c r="F91" s="181">
        <v>25000</v>
      </c>
      <c r="G91" s="257">
        <v>25000</v>
      </c>
      <c r="H91" s="119" t="s">
        <v>186</v>
      </c>
      <c r="I91" s="117" t="s">
        <v>123</v>
      </c>
      <c r="J91" s="119" t="s">
        <v>207</v>
      </c>
      <c r="K91" s="117" t="s">
        <v>129</v>
      </c>
      <c r="L91" s="188"/>
      <c r="M91" s="25"/>
      <c r="N91" s="19"/>
    </row>
    <row r="92" spans="1:14" s="3" customFormat="1" ht="15" customHeight="1" thickBot="1">
      <c r="A92" s="97" t="s">
        <v>258</v>
      </c>
      <c r="B92" s="161">
        <v>42914</v>
      </c>
      <c r="C92" s="71" t="s">
        <v>353</v>
      </c>
      <c r="D92" s="30" t="s">
        <v>103</v>
      </c>
      <c r="E92" s="84" t="s">
        <v>150</v>
      </c>
      <c r="F92" s="150">
        <v>32000</v>
      </c>
      <c r="G92" s="252">
        <v>32000</v>
      </c>
      <c r="H92" s="40" t="s">
        <v>186</v>
      </c>
      <c r="I92" s="46" t="s">
        <v>123</v>
      </c>
      <c r="J92" s="40" t="s">
        <v>128</v>
      </c>
      <c r="K92" s="46" t="s">
        <v>129</v>
      </c>
      <c r="L92" s="188"/>
      <c r="M92" s="25"/>
      <c r="N92" s="19"/>
    </row>
    <row r="93" spans="1:14" s="3" customFormat="1" ht="15" customHeight="1" thickBot="1">
      <c r="A93" s="97" t="s">
        <v>259</v>
      </c>
      <c r="B93" s="161">
        <v>4291</v>
      </c>
      <c r="C93" s="71" t="s">
        <v>354</v>
      </c>
      <c r="D93" s="30" t="s">
        <v>251</v>
      </c>
      <c r="E93" s="84" t="s">
        <v>270</v>
      </c>
      <c r="F93" s="150">
        <v>30000</v>
      </c>
      <c r="G93" s="252">
        <v>30000</v>
      </c>
      <c r="H93" s="40" t="s">
        <v>186</v>
      </c>
      <c r="I93" s="46" t="s">
        <v>123</v>
      </c>
      <c r="J93" s="40" t="s">
        <v>128</v>
      </c>
      <c r="K93" s="46" t="s">
        <v>129</v>
      </c>
      <c r="L93" s="188"/>
      <c r="M93" s="25"/>
      <c r="N93" s="19"/>
    </row>
    <row r="94" spans="1:14" s="3" customFormat="1" ht="5.25" customHeight="1" thickBot="1">
      <c r="A94" s="98"/>
      <c r="B94" s="19"/>
      <c r="C94" s="72"/>
      <c r="D94" s="29"/>
      <c r="E94" s="83"/>
      <c r="F94" s="178"/>
      <c r="G94" s="252"/>
      <c r="H94" s="41"/>
      <c r="I94" s="48"/>
      <c r="J94" s="40"/>
      <c r="K94" s="46"/>
      <c r="L94" s="188"/>
      <c r="M94" s="25"/>
      <c r="N94" s="19"/>
    </row>
    <row r="95" spans="1:14" s="2" customFormat="1" ht="15" customHeight="1" thickBot="1">
      <c r="A95" s="59" t="s">
        <v>71</v>
      </c>
      <c r="B95" s="18">
        <v>4292</v>
      </c>
      <c r="C95" s="17"/>
      <c r="D95" s="28" t="s">
        <v>31</v>
      </c>
      <c r="E95" s="82"/>
      <c r="F95" s="148"/>
      <c r="G95" s="250"/>
      <c r="H95" s="39"/>
      <c r="I95" s="45"/>
      <c r="J95" s="39"/>
      <c r="K95" s="45"/>
      <c r="L95" s="187"/>
      <c r="M95" s="34"/>
      <c r="N95" s="18"/>
    </row>
    <row r="96" spans="1:14" s="3" customFormat="1" ht="26.25" thickBot="1">
      <c r="A96" s="116" t="s">
        <v>72</v>
      </c>
      <c r="B96" s="170">
        <v>42921</v>
      </c>
      <c r="C96" s="137" t="s">
        <v>355</v>
      </c>
      <c r="D96" s="141" t="s">
        <v>153</v>
      </c>
      <c r="E96" s="140" t="s">
        <v>154</v>
      </c>
      <c r="F96" s="182">
        <v>80000</v>
      </c>
      <c r="G96" s="257">
        <f>F96*1.25</f>
        <v>100000</v>
      </c>
      <c r="H96" s="119" t="s">
        <v>186</v>
      </c>
      <c r="I96" s="117" t="s">
        <v>127</v>
      </c>
      <c r="J96" s="119" t="s">
        <v>128</v>
      </c>
      <c r="K96" s="117" t="s">
        <v>129</v>
      </c>
      <c r="L96" s="188"/>
      <c r="M96" s="25"/>
      <c r="N96" s="19"/>
    </row>
    <row r="97" spans="1:14" s="3" customFormat="1" ht="15" customHeight="1" thickBot="1">
      <c r="A97" s="97" t="s">
        <v>260</v>
      </c>
      <c r="B97" s="161">
        <v>42922</v>
      </c>
      <c r="C97" s="71" t="s">
        <v>356</v>
      </c>
      <c r="D97" s="30" t="s">
        <v>156</v>
      </c>
      <c r="E97" s="84" t="s">
        <v>155</v>
      </c>
      <c r="F97" s="149">
        <v>40000</v>
      </c>
      <c r="G97" s="251">
        <f>F97*1.25</f>
        <v>50000</v>
      </c>
      <c r="H97" s="40" t="s">
        <v>190</v>
      </c>
      <c r="I97" s="46" t="s">
        <v>127</v>
      </c>
      <c r="J97" s="40" t="s">
        <v>128</v>
      </c>
      <c r="K97" s="46" t="s">
        <v>129</v>
      </c>
      <c r="L97" s="188"/>
      <c r="M97" s="25"/>
      <c r="N97" s="19"/>
    </row>
    <row r="98" spans="1:14" s="3" customFormat="1" ht="7.5" customHeight="1" thickBot="1">
      <c r="A98" s="97"/>
      <c r="B98" s="161"/>
      <c r="C98" s="71"/>
      <c r="D98" s="30"/>
      <c r="E98" s="84"/>
      <c r="F98" s="149"/>
      <c r="G98" s="251"/>
      <c r="H98" s="40"/>
      <c r="I98" s="46"/>
      <c r="J98" s="40"/>
      <c r="K98" s="46"/>
      <c r="L98" s="188"/>
      <c r="M98" s="25"/>
      <c r="N98" s="19"/>
    </row>
    <row r="99" spans="1:14" s="2" customFormat="1" ht="15" customHeight="1" thickBot="1">
      <c r="A99" s="59" t="s">
        <v>261</v>
      </c>
      <c r="B99" s="18">
        <v>4431</v>
      </c>
      <c r="C99" s="17"/>
      <c r="D99" s="28" t="s">
        <v>73</v>
      </c>
      <c r="E99" s="82"/>
      <c r="F99" s="148"/>
      <c r="G99" s="250"/>
      <c r="H99" s="39"/>
      <c r="I99" s="45"/>
      <c r="J99" s="39"/>
      <c r="K99" s="45"/>
      <c r="L99" s="187"/>
      <c r="M99" s="34"/>
      <c r="N99" s="18"/>
    </row>
    <row r="100" spans="1:14" s="3" customFormat="1" ht="15" customHeight="1" thickBot="1">
      <c r="A100" s="214" t="s">
        <v>262</v>
      </c>
      <c r="B100" s="173">
        <v>4431</v>
      </c>
      <c r="C100" s="101" t="s">
        <v>357</v>
      </c>
      <c r="D100" s="102" t="s">
        <v>73</v>
      </c>
      <c r="E100" s="92" t="s">
        <v>157</v>
      </c>
      <c r="F100" s="183">
        <v>48000</v>
      </c>
      <c r="G100" s="260">
        <f>F100*1.25</f>
        <v>60000</v>
      </c>
      <c r="H100" s="42" t="s">
        <v>186</v>
      </c>
      <c r="I100" s="49" t="s">
        <v>125</v>
      </c>
      <c r="J100" s="42" t="s">
        <v>128</v>
      </c>
      <c r="K100" s="49" t="s">
        <v>129</v>
      </c>
      <c r="L100" s="190"/>
      <c r="M100" s="25"/>
      <c r="N100" s="19"/>
    </row>
    <row r="101" spans="1:14" s="3" customFormat="1" ht="6" customHeight="1" thickBot="1">
      <c r="A101" s="79"/>
      <c r="B101" s="79"/>
      <c r="C101" s="93"/>
      <c r="D101" s="79"/>
      <c r="E101" s="79"/>
      <c r="F101" s="35"/>
      <c r="G101" s="35"/>
      <c r="H101" s="36"/>
      <c r="I101" s="36"/>
      <c r="J101" s="36"/>
      <c r="K101" s="36"/>
      <c r="L101" s="125"/>
      <c r="M101" s="19"/>
      <c r="N101" s="19"/>
    </row>
    <row r="102" spans="1:14" ht="13.5" thickBot="1">
      <c r="A102" s="20"/>
      <c r="B102" s="20"/>
      <c r="C102" s="72"/>
      <c r="D102" s="20"/>
      <c r="E102" s="20"/>
      <c r="F102" s="21"/>
      <c r="G102" s="21"/>
      <c r="H102" s="22"/>
      <c r="I102" s="22"/>
      <c r="J102" s="121"/>
      <c r="K102" s="22"/>
      <c r="L102" s="126"/>
      <c r="M102" s="20"/>
      <c r="N102" s="20"/>
    </row>
    <row r="103" spans="4:12" ht="12.75">
      <c r="D103" s="53"/>
      <c r="E103" s="53"/>
      <c r="F103" s="1"/>
      <c r="G103" s="1"/>
      <c r="H103" s="6"/>
      <c r="I103" s="6"/>
      <c r="J103" s="122"/>
      <c r="K103" s="6"/>
      <c r="L103" s="127"/>
    </row>
    <row r="104" spans="3:12" s="8" customFormat="1" ht="12.75">
      <c r="C104" s="75"/>
      <c r="D104" s="4"/>
      <c r="E104" s="4"/>
      <c r="F104" s="4"/>
      <c r="G104" s="4"/>
      <c r="H104" s="9"/>
      <c r="I104" s="9"/>
      <c r="J104" s="9"/>
      <c r="L104" s="128"/>
    </row>
    <row r="105" spans="4:5" ht="12.75">
      <c r="D105" s="53"/>
      <c r="E105" s="53"/>
    </row>
    <row r="109" spans="4:5" ht="12.75">
      <c r="D109" s="1"/>
      <c r="E109" s="1"/>
    </row>
  </sheetData>
  <sheetProtection/>
  <mergeCells count="2">
    <mergeCell ref="A3:K3"/>
    <mergeCell ref="F4:I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140625" style="0" bestFit="1" customWidth="1"/>
    <col min="2" max="2" width="5.421875" style="0" bestFit="1" customWidth="1"/>
    <col min="3" max="3" width="7.8515625" style="70" bestFit="1" customWidth="1"/>
    <col min="4" max="4" width="70.140625" style="0" bestFit="1" customWidth="1"/>
    <col min="5" max="5" width="11.140625" style="0" bestFit="1" customWidth="1"/>
    <col min="6" max="7" width="18.7109375" style="0" customWidth="1"/>
    <col min="8" max="8" width="33.140625" style="5" bestFit="1" customWidth="1"/>
    <col min="9" max="9" width="20.7109375" style="5" bestFit="1" customWidth="1"/>
    <col min="10" max="10" width="14.00390625" style="5" bestFit="1" customWidth="1"/>
    <col min="11" max="11" width="19.00390625" style="5" bestFit="1" customWidth="1"/>
    <col min="12" max="12" width="19.28125" style="61" bestFit="1" customWidth="1"/>
    <col min="13" max="13" width="19.00390625" style="5" customWidth="1"/>
  </cols>
  <sheetData>
    <row r="1" spans="1:13" ht="0.75" customHeight="1" thickBot="1">
      <c r="A1" s="209"/>
      <c r="B1" s="210"/>
      <c r="C1" s="211"/>
      <c r="D1" s="210"/>
      <c r="E1" s="210"/>
      <c r="F1" s="210"/>
      <c r="G1" s="210"/>
      <c r="H1" s="212"/>
      <c r="I1" s="212"/>
      <c r="J1" s="212"/>
      <c r="K1" s="212"/>
      <c r="L1" s="213"/>
      <c r="M1" s="212"/>
    </row>
    <row r="2" spans="1:13" ht="27.75" customHeight="1">
      <c r="A2" s="431" t="s">
        <v>436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4"/>
    </row>
    <row r="3" spans="1:13" ht="27.75" customHeight="1" thickBot="1">
      <c r="A3" s="56"/>
      <c r="B3" s="191"/>
      <c r="C3" s="76"/>
      <c r="D3" s="191"/>
      <c r="E3" s="191"/>
      <c r="F3" s="435" t="s">
        <v>48</v>
      </c>
      <c r="G3" s="435"/>
      <c r="H3" s="435"/>
      <c r="I3" s="435"/>
      <c r="J3" s="191"/>
      <c r="K3" s="191"/>
      <c r="L3" s="191"/>
      <c r="M3" s="57"/>
    </row>
    <row r="4" spans="1:13" ht="24.75" thickBot="1">
      <c r="A4" s="58" t="s">
        <v>110</v>
      </c>
      <c r="B4" s="11" t="s">
        <v>111</v>
      </c>
      <c r="C4" s="11" t="s">
        <v>62</v>
      </c>
      <c r="D4" s="11" t="s">
        <v>37</v>
      </c>
      <c r="E4" s="13" t="s">
        <v>99</v>
      </c>
      <c r="F4" s="12" t="s">
        <v>64</v>
      </c>
      <c r="G4" s="13" t="s">
        <v>248</v>
      </c>
      <c r="H4" s="13" t="s">
        <v>38</v>
      </c>
      <c r="I4" s="12" t="s">
        <v>39</v>
      </c>
      <c r="J4" s="13" t="s">
        <v>40</v>
      </c>
      <c r="K4" s="12" t="s">
        <v>69</v>
      </c>
      <c r="L4" s="13" t="s">
        <v>121</v>
      </c>
      <c r="M4" s="13" t="s">
        <v>224</v>
      </c>
    </row>
    <row r="5" spans="1:13" ht="15" customHeight="1" thickBot="1">
      <c r="A5" s="59" t="s">
        <v>0</v>
      </c>
      <c r="B5" s="34"/>
      <c r="C5" s="71"/>
      <c r="D5" s="28" t="s">
        <v>59</v>
      </c>
      <c r="E5" s="82"/>
      <c r="F5" s="148"/>
      <c r="G5" s="250"/>
      <c r="H5" s="39"/>
      <c r="I5" s="45"/>
      <c r="J5" s="39"/>
      <c r="K5" s="45"/>
      <c r="L5" s="156"/>
      <c r="M5" s="187"/>
    </row>
    <row r="6" spans="1:13" s="236" customFormat="1" ht="13.5" thickBot="1">
      <c r="A6" s="341"/>
      <c r="B6" s="359" t="s">
        <v>32</v>
      </c>
      <c r="C6" s="343" t="s">
        <v>297</v>
      </c>
      <c r="D6" s="360" t="s">
        <v>223</v>
      </c>
      <c r="E6" s="361" t="s">
        <v>203</v>
      </c>
      <c r="F6" s="347">
        <v>69600</v>
      </c>
      <c r="G6" s="346">
        <f>F6*1.25</f>
        <v>87000</v>
      </c>
      <c r="H6" s="348" t="s">
        <v>185</v>
      </c>
      <c r="I6" s="362"/>
      <c r="J6" s="119"/>
      <c r="K6" s="117"/>
      <c r="L6" s="158"/>
      <c r="M6" s="234" t="s">
        <v>435</v>
      </c>
    </row>
    <row r="7" spans="1:13" s="147" customFormat="1" ht="13.5" thickBot="1">
      <c r="A7" s="131" t="s">
        <v>32</v>
      </c>
      <c r="B7" s="235" t="s">
        <v>34</v>
      </c>
      <c r="C7" s="132" t="s">
        <v>298</v>
      </c>
      <c r="D7" s="141" t="s">
        <v>386</v>
      </c>
      <c r="E7" s="134" t="s">
        <v>183</v>
      </c>
      <c r="F7" s="181">
        <f>350000*0.8</f>
        <v>280000</v>
      </c>
      <c r="G7" s="254">
        <f aca="true" t="shared" si="0" ref="G7:G24">F7*1.25</f>
        <v>350000</v>
      </c>
      <c r="H7" s="136" t="s">
        <v>185</v>
      </c>
      <c r="I7" s="135"/>
      <c r="J7" s="119"/>
      <c r="K7" s="117"/>
      <c r="L7" s="158"/>
      <c r="M7" s="234"/>
    </row>
    <row r="8" spans="1:13" s="147" customFormat="1" ht="26.25" thickBot="1">
      <c r="A8" s="131" t="s">
        <v>33</v>
      </c>
      <c r="B8" s="235" t="s">
        <v>105</v>
      </c>
      <c r="C8" s="132" t="s">
        <v>299</v>
      </c>
      <c r="D8" s="133" t="s">
        <v>222</v>
      </c>
      <c r="E8" s="134" t="s">
        <v>204</v>
      </c>
      <c r="F8" s="181">
        <f>1000000*0.8</f>
        <v>800000</v>
      </c>
      <c r="G8" s="254">
        <f t="shared" si="0"/>
        <v>1000000</v>
      </c>
      <c r="H8" s="136" t="s">
        <v>179</v>
      </c>
      <c r="I8" s="135" t="s">
        <v>123</v>
      </c>
      <c r="J8" s="244" t="s">
        <v>206</v>
      </c>
      <c r="K8" s="245" t="s">
        <v>181</v>
      </c>
      <c r="L8" s="158" t="s">
        <v>182</v>
      </c>
      <c r="M8" s="234" t="s">
        <v>446</v>
      </c>
    </row>
    <row r="9" spans="1:13" ht="15" customHeight="1" thickBot="1">
      <c r="A9" s="370"/>
      <c r="B9" s="359" t="s">
        <v>35</v>
      </c>
      <c r="C9" s="371" t="s">
        <v>300</v>
      </c>
      <c r="D9" s="372" t="s">
        <v>221</v>
      </c>
      <c r="E9" s="373" t="s">
        <v>148</v>
      </c>
      <c r="F9" s="374">
        <v>48000</v>
      </c>
      <c r="G9" s="346">
        <f t="shared" si="0"/>
        <v>60000</v>
      </c>
      <c r="H9" s="375" t="s">
        <v>186</v>
      </c>
      <c r="I9" s="47"/>
      <c r="J9" s="40"/>
      <c r="K9" s="46"/>
      <c r="L9" s="157"/>
      <c r="M9" s="188" t="s">
        <v>435</v>
      </c>
    </row>
    <row r="10" spans="1:13" s="147" customFormat="1" ht="13.5" thickBot="1">
      <c r="A10" s="131" t="s">
        <v>34</v>
      </c>
      <c r="B10" s="235" t="s">
        <v>187</v>
      </c>
      <c r="C10" s="132" t="s">
        <v>288</v>
      </c>
      <c r="D10" s="133" t="s">
        <v>220</v>
      </c>
      <c r="E10" s="240" t="s">
        <v>219</v>
      </c>
      <c r="F10" s="153">
        <v>900000</v>
      </c>
      <c r="G10" s="277">
        <f t="shared" si="0"/>
        <v>1125000</v>
      </c>
      <c r="H10" s="136" t="s">
        <v>184</v>
      </c>
      <c r="I10" s="135" t="s">
        <v>123</v>
      </c>
      <c r="J10" s="244" t="s">
        <v>128</v>
      </c>
      <c r="K10" s="117" t="s">
        <v>287</v>
      </c>
      <c r="L10" s="158" t="s">
        <v>182</v>
      </c>
      <c r="M10" s="234" t="s">
        <v>447</v>
      </c>
    </row>
    <row r="11" spans="1:13" s="147" customFormat="1" ht="13.5" thickBot="1">
      <c r="A11" s="131" t="s">
        <v>105</v>
      </c>
      <c r="B11" s="235" t="s">
        <v>188</v>
      </c>
      <c r="C11" s="132" t="s">
        <v>363</v>
      </c>
      <c r="D11" s="133" t="s">
        <v>218</v>
      </c>
      <c r="E11" s="240" t="s">
        <v>238</v>
      </c>
      <c r="F11" s="153">
        <v>79000</v>
      </c>
      <c r="G11" s="254">
        <f>F11*1.25</f>
        <v>98750</v>
      </c>
      <c r="H11" s="136" t="s">
        <v>185</v>
      </c>
      <c r="I11" s="135"/>
      <c r="J11" s="119"/>
      <c r="K11" s="117"/>
      <c r="L11" s="158"/>
      <c r="M11" s="234"/>
    </row>
    <row r="12" spans="1:13" s="147" customFormat="1" ht="13.5" thickBot="1">
      <c r="A12" s="131" t="s">
        <v>35</v>
      </c>
      <c r="B12" s="235" t="s">
        <v>188</v>
      </c>
      <c r="C12" s="132" t="s">
        <v>301</v>
      </c>
      <c r="D12" s="133" t="s">
        <v>361</v>
      </c>
      <c r="E12" s="240" t="s">
        <v>362</v>
      </c>
      <c r="F12" s="153">
        <v>41000</v>
      </c>
      <c r="G12" s="254">
        <f>F12*1.25</f>
        <v>51250</v>
      </c>
      <c r="H12" s="136" t="s">
        <v>185</v>
      </c>
      <c r="I12" s="135"/>
      <c r="J12" s="119"/>
      <c r="K12" s="117"/>
      <c r="L12" s="158"/>
      <c r="M12" s="234"/>
    </row>
    <row r="13" spans="1:13" ht="6" customHeight="1" thickBot="1">
      <c r="A13" s="67"/>
      <c r="B13" s="113"/>
      <c r="C13" s="69"/>
      <c r="D13" s="32"/>
      <c r="E13" s="85"/>
      <c r="F13" s="151"/>
      <c r="G13" s="254"/>
      <c r="H13" s="50"/>
      <c r="I13" s="47"/>
      <c r="J13" s="40"/>
      <c r="K13" s="46"/>
      <c r="L13" s="157"/>
      <c r="M13" s="188"/>
    </row>
    <row r="14" spans="1:13" s="8" customFormat="1" ht="13.5" thickBot="1">
      <c r="A14" s="68" t="s">
        <v>1</v>
      </c>
      <c r="B14" s="114"/>
      <c r="C14" s="144"/>
      <c r="D14" s="145" t="s">
        <v>191</v>
      </c>
      <c r="E14" s="146"/>
      <c r="F14" s="152"/>
      <c r="G14" s="254"/>
      <c r="H14" s="63"/>
      <c r="I14" s="64"/>
      <c r="J14" s="39"/>
      <c r="K14" s="45"/>
      <c r="L14" s="156"/>
      <c r="M14" s="187"/>
    </row>
    <row r="15" spans="1:13" s="7" customFormat="1" ht="13.5" thickBot="1">
      <c r="A15" s="67" t="s">
        <v>42</v>
      </c>
      <c r="B15" s="113" t="s">
        <v>199</v>
      </c>
      <c r="C15" s="69" t="s">
        <v>302</v>
      </c>
      <c r="D15" s="51" t="s">
        <v>217</v>
      </c>
      <c r="E15" s="233" t="s">
        <v>216</v>
      </c>
      <c r="F15" s="151">
        <v>120000</v>
      </c>
      <c r="G15" s="254">
        <f t="shared" si="0"/>
        <v>150000</v>
      </c>
      <c r="H15" s="50" t="s">
        <v>215</v>
      </c>
      <c r="I15" s="47"/>
      <c r="J15" s="40"/>
      <c r="K15" s="46"/>
      <c r="L15" s="157"/>
      <c r="M15" s="188" t="s">
        <v>439</v>
      </c>
    </row>
    <row r="16" spans="1:13" ht="6" customHeight="1" thickBot="1">
      <c r="A16" s="67"/>
      <c r="B16" s="113"/>
      <c r="C16" s="69"/>
      <c r="D16" s="51"/>
      <c r="E16" s="87"/>
      <c r="F16" s="151"/>
      <c r="G16" s="254"/>
      <c r="H16" s="50"/>
      <c r="I16" s="47"/>
      <c r="J16" s="40"/>
      <c r="K16" s="46"/>
      <c r="L16" s="157"/>
      <c r="M16" s="188"/>
    </row>
    <row r="17" spans="1:13" s="8" customFormat="1" ht="15" customHeight="1" thickBot="1">
      <c r="A17" s="106" t="s">
        <v>2</v>
      </c>
      <c r="B17" s="115"/>
      <c r="C17" s="107"/>
      <c r="D17" s="108" t="s">
        <v>214</v>
      </c>
      <c r="E17" s="103"/>
      <c r="F17" s="241"/>
      <c r="G17" s="254"/>
      <c r="H17" s="104"/>
      <c r="I17" s="105"/>
      <c r="J17" s="109"/>
      <c r="K17" s="154"/>
      <c r="L17" s="159"/>
      <c r="M17" s="232"/>
    </row>
    <row r="18" spans="1:13" s="236" customFormat="1" ht="39" thickBot="1">
      <c r="A18" s="198" t="s">
        <v>44</v>
      </c>
      <c r="B18" s="199" t="s">
        <v>200</v>
      </c>
      <c r="C18" s="200" t="s">
        <v>303</v>
      </c>
      <c r="D18" s="246" t="s">
        <v>247</v>
      </c>
      <c r="E18" s="242" t="s">
        <v>189</v>
      </c>
      <c r="F18" s="192">
        <v>80000</v>
      </c>
      <c r="G18" s="254">
        <f t="shared" si="0"/>
        <v>100000</v>
      </c>
      <c r="H18" s="193" t="s">
        <v>215</v>
      </c>
      <c r="I18" s="194"/>
      <c r="J18" s="196"/>
      <c r="K18" s="243"/>
      <c r="L18" s="197"/>
      <c r="M18" s="227"/>
    </row>
    <row r="19" spans="1:13" ht="13.5" thickBot="1">
      <c r="A19" s="67" t="s">
        <v>45</v>
      </c>
      <c r="B19" s="113" t="s">
        <v>240</v>
      </c>
      <c r="C19" s="69" t="s">
        <v>304</v>
      </c>
      <c r="D19" s="51" t="s">
        <v>213</v>
      </c>
      <c r="E19" s="233" t="s">
        <v>239</v>
      </c>
      <c r="F19" s="151">
        <f>80000*0.8</f>
        <v>64000</v>
      </c>
      <c r="G19" s="254">
        <f t="shared" si="0"/>
        <v>80000</v>
      </c>
      <c r="H19" s="50" t="s">
        <v>186</v>
      </c>
      <c r="I19" s="47"/>
      <c r="J19" s="40"/>
      <c r="K19" s="46"/>
      <c r="L19" s="157"/>
      <c r="M19" s="188"/>
    </row>
    <row r="20" spans="1:13" ht="6" customHeight="1" thickBot="1">
      <c r="A20" s="67"/>
      <c r="B20" s="113"/>
      <c r="C20" s="69"/>
      <c r="D20" s="51"/>
      <c r="E20" s="87"/>
      <c r="F20" s="151"/>
      <c r="G20" s="254"/>
      <c r="H20" s="50"/>
      <c r="I20" s="47"/>
      <c r="J20" s="40"/>
      <c r="K20" s="46"/>
      <c r="L20" s="157"/>
      <c r="M20" s="188"/>
    </row>
    <row r="21" spans="1:13" ht="16.5" customHeight="1" thickBot="1">
      <c r="A21" s="68" t="s">
        <v>3</v>
      </c>
      <c r="B21" s="114"/>
      <c r="C21" s="69"/>
      <c r="D21" s="62" t="s">
        <v>192</v>
      </c>
      <c r="E21" s="88"/>
      <c r="F21" s="151"/>
      <c r="G21" s="254"/>
      <c r="H21" s="50"/>
      <c r="I21" s="47"/>
      <c r="J21" s="40"/>
      <c r="K21" s="46"/>
      <c r="L21" s="157"/>
      <c r="M21" s="188"/>
    </row>
    <row r="22" spans="1:13" s="7" customFormat="1" ht="16.5" customHeight="1" thickBot="1">
      <c r="A22" s="363"/>
      <c r="B22" s="364" t="s">
        <v>77</v>
      </c>
      <c r="C22" s="365" t="s">
        <v>305</v>
      </c>
      <c r="D22" s="366" t="s">
        <v>212</v>
      </c>
      <c r="E22" s="367" t="s">
        <v>193</v>
      </c>
      <c r="F22" s="368">
        <f>300000*0.8</f>
        <v>240000</v>
      </c>
      <c r="G22" s="346">
        <f t="shared" si="0"/>
        <v>300000</v>
      </c>
      <c r="H22" s="369" t="s">
        <v>185</v>
      </c>
      <c r="I22" s="231"/>
      <c r="J22" s="230"/>
      <c r="K22" s="155"/>
      <c r="L22" s="229"/>
      <c r="M22" s="228" t="s">
        <v>435</v>
      </c>
    </row>
    <row r="23" spans="1:13" s="236" customFormat="1" ht="13.5" thickBot="1">
      <c r="A23" s="198" t="s">
        <v>76</v>
      </c>
      <c r="B23" s="199" t="s">
        <v>78</v>
      </c>
      <c r="C23" s="200" t="s">
        <v>401</v>
      </c>
      <c r="D23" s="195" t="s">
        <v>402</v>
      </c>
      <c r="E23" s="247" t="s">
        <v>211</v>
      </c>
      <c r="F23" s="192">
        <v>199500</v>
      </c>
      <c r="G23" s="277">
        <f>F23*1.25</f>
        <v>249375</v>
      </c>
      <c r="H23" s="193" t="s">
        <v>190</v>
      </c>
      <c r="I23" s="194"/>
      <c r="J23" s="196"/>
      <c r="K23" s="243"/>
      <c r="L23" s="274"/>
      <c r="M23" s="227"/>
    </row>
    <row r="24" spans="1:13" s="7" customFormat="1" ht="15" customHeight="1" thickBot="1">
      <c r="A24" s="67" t="s">
        <v>77</v>
      </c>
      <c r="B24" s="160" t="s">
        <v>79</v>
      </c>
      <c r="C24" s="69" t="s">
        <v>306</v>
      </c>
      <c r="D24" s="32" t="s">
        <v>198</v>
      </c>
      <c r="E24" s="85" t="s">
        <v>421</v>
      </c>
      <c r="F24" s="150">
        <f>79500+3500</f>
        <v>83000</v>
      </c>
      <c r="G24" s="254">
        <f t="shared" si="0"/>
        <v>103750</v>
      </c>
      <c r="H24" s="50" t="s">
        <v>190</v>
      </c>
      <c r="I24" s="162"/>
      <c r="J24" s="163"/>
      <c r="K24" s="164"/>
      <c r="L24" s="157"/>
      <c r="M24" s="226" t="s">
        <v>447</v>
      </c>
    </row>
    <row r="25" spans="1:13" ht="13.5" thickBot="1">
      <c r="A25" s="225" t="s">
        <v>78</v>
      </c>
      <c r="B25" s="224" t="s">
        <v>84</v>
      </c>
      <c r="C25" s="223" t="s">
        <v>307</v>
      </c>
      <c r="D25" s="222" t="s">
        <v>210</v>
      </c>
      <c r="E25" s="221" t="s">
        <v>209</v>
      </c>
      <c r="F25" s="220">
        <f>G25*0.8</f>
        <v>22400</v>
      </c>
      <c r="G25" s="259">
        <v>28000</v>
      </c>
      <c r="H25" s="219" t="s">
        <v>185</v>
      </c>
      <c r="I25" s="217"/>
      <c r="J25" s="218"/>
      <c r="K25" s="217"/>
      <c r="L25" s="216"/>
      <c r="M25" s="215" t="s">
        <v>447</v>
      </c>
    </row>
    <row r="31" spans="2:7" ht="15.75">
      <c r="B31" s="201"/>
      <c r="C31" s="202"/>
      <c r="D31" s="203"/>
      <c r="E31" s="204"/>
      <c r="F31" s="204"/>
      <c r="G31" s="204"/>
    </row>
    <row r="32" spans="2:7" ht="15.75">
      <c r="B32" s="205"/>
      <c r="C32" s="204"/>
      <c r="D32" s="206"/>
      <c r="E32" s="204"/>
      <c r="F32" s="204"/>
      <c r="G32" s="204"/>
    </row>
    <row r="33" spans="2:7" ht="15.75">
      <c r="B33" s="205"/>
      <c r="C33" s="204"/>
      <c r="D33" s="206"/>
      <c r="E33" s="204"/>
      <c r="F33" s="204"/>
      <c r="G33" s="204"/>
    </row>
    <row r="34" spans="2:7" ht="15.75">
      <c r="B34" s="205"/>
      <c r="C34" s="204"/>
      <c r="D34" s="206"/>
      <c r="E34" s="204"/>
      <c r="F34" s="204"/>
      <c r="G34" s="204"/>
    </row>
    <row r="35" spans="2:7" ht="15.75">
      <c r="B35" s="207"/>
      <c r="C35" s="202"/>
      <c r="D35" s="208"/>
      <c r="E35" s="202"/>
      <c r="F35" s="202"/>
      <c r="G35" s="202"/>
    </row>
    <row r="36" spans="2:7" ht="15.75">
      <c r="B36" s="207"/>
      <c r="C36" s="202"/>
      <c r="D36" s="208"/>
      <c r="E36" s="202"/>
      <c r="F36" s="202"/>
      <c r="G36" s="202"/>
    </row>
    <row r="37" spans="2:7" ht="15">
      <c r="B37" s="203"/>
      <c r="C37" s="204"/>
      <c r="D37" s="206"/>
      <c r="E37" s="204"/>
      <c r="F37" s="204"/>
      <c r="G37" s="204"/>
    </row>
  </sheetData>
  <sheetProtection/>
  <mergeCells count="2">
    <mergeCell ref="A2:M2"/>
    <mergeCell ref="F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6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5.140625" style="0" bestFit="1" customWidth="1"/>
    <col min="2" max="2" width="5.421875" style="0" bestFit="1" customWidth="1"/>
    <col min="3" max="3" width="7.8515625" style="70" bestFit="1" customWidth="1"/>
    <col min="4" max="4" width="70.140625" style="0" bestFit="1" customWidth="1"/>
    <col min="5" max="5" width="11.140625" style="0" bestFit="1" customWidth="1"/>
    <col min="6" max="7" width="18.7109375" style="0" customWidth="1"/>
    <col min="8" max="8" width="33.140625" style="5" bestFit="1" customWidth="1"/>
    <col min="9" max="9" width="20.7109375" style="5" bestFit="1" customWidth="1"/>
    <col min="10" max="10" width="14.00390625" style="5" bestFit="1" customWidth="1"/>
    <col min="11" max="11" width="19.00390625" style="5" bestFit="1" customWidth="1"/>
    <col min="12" max="12" width="19.28125" style="61" bestFit="1" customWidth="1"/>
    <col min="13" max="13" width="19.00390625" style="5" customWidth="1"/>
  </cols>
  <sheetData>
    <row r="1" spans="1:13" ht="0.75" customHeight="1" thickBot="1">
      <c r="A1" s="209"/>
      <c r="B1" s="210"/>
      <c r="C1" s="211"/>
      <c r="D1" s="210"/>
      <c r="E1" s="210"/>
      <c r="F1" s="210"/>
      <c r="G1" s="210"/>
      <c r="H1" s="212"/>
      <c r="I1" s="212"/>
      <c r="J1" s="212"/>
      <c r="K1" s="212"/>
      <c r="L1" s="213"/>
      <c r="M1" s="286"/>
    </row>
    <row r="2" spans="1:13" ht="27.75" customHeight="1">
      <c r="A2" s="431" t="s">
        <v>436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4"/>
    </row>
    <row r="3" spans="1:13" ht="27.75" customHeight="1" thickBot="1">
      <c r="A3" s="56"/>
      <c r="B3" s="283"/>
      <c r="C3" s="76"/>
      <c r="D3" s="283"/>
      <c r="E3" s="283"/>
      <c r="F3" s="435" t="s">
        <v>225</v>
      </c>
      <c r="G3" s="435"/>
      <c r="H3" s="435"/>
      <c r="I3" s="435"/>
      <c r="J3" s="283"/>
      <c r="K3" s="283"/>
      <c r="L3" s="283"/>
      <c r="M3" s="57"/>
    </row>
    <row r="4" spans="1:13" ht="24.75" thickBot="1">
      <c r="A4" s="237" t="s">
        <v>110</v>
      </c>
      <c r="B4" s="12" t="s">
        <v>111</v>
      </c>
      <c r="C4" s="12" t="s">
        <v>62</v>
      </c>
      <c r="D4" s="287" t="s">
        <v>37</v>
      </c>
      <c r="E4" s="12" t="s">
        <v>99</v>
      </c>
      <c r="F4" s="13" t="s">
        <v>64</v>
      </c>
      <c r="G4" s="12" t="s">
        <v>248</v>
      </c>
      <c r="H4" s="13" t="s">
        <v>38</v>
      </c>
      <c r="I4" s="12" t="s">
        <v>39</v>
      </c>
      <c r="J4" s="13" t="s">
        <v>40</v>
      </c>
      <c r="K4" s="12" t="s">
        <v>69</v>
      </c>
      <c r="L4" s="13" t="s">
        <v>121</v>
      </c>
      <c r="M4" s="287" t="s">
        <v>224</v>
      </c>
    </row>
    <row r="5" spans="1:13" ht="13.5" thickBot="1">
      <c r="A5" s="59" t="s">
        <v>0</v>
      </c>
      <c r="B5" s="18"/>
      <c r="C5" s="71"/>
      <c r="D5" s="288" t="s">
        <v>226</v>
      </c>
      <c r="E5" s="295"/>
      <c r="F5" s="250"/>
      <c r="G5" s="148"/>
      <c r="H5" s="39"/>
      <c r="I5" s="45"/>
      <c r="J5" s="39"/>
      <c r="K5" s="45"/>
      <c r="L5" s="156"/>
      <c r="M5" s="313"/>
    </row>
    <row r="6" spans="1:13" s="236" customFormat="1" ht="39" thickBot="1">
      <c r="A6" s="116" t="s">
        <v>32</v>
      </c>
      <c r="B6" s="170" t="s">
        <v>57</v>
      </c>
      <c r="C6" s="137" t="s">
        <v>242</v>
      </c>
      <c r="D6" s="289" t="s">
        <v>244</v>
      </c>
      <c r="E6" s="296" t="s">
        <v>271</v>
      </c>
      <c r="F6" s="254">
        <v>95000</v>
      </c>
      <c r="G6" s="179">
        <f>F6*1.25</f>
        <v>118750</v>
      </c>
      <c r="H6" s="119" t="s">
        <v>272</v>
      </c>
      <c r="I6" s="117"/>
      <c r="J6" s="119"/>
      <c r="K6" s="117"/>
      <c r="L6" s="158"/>
      <c r="M6" s="314"/>
    </row>
    <row r="7" spans="1:13" s="236" customFormat="1" ht="26.25" thickBot="1">
      <c r="A7" s="116" t="s">
        <v>33</v>
      </c>
      <c r="B7" s="170" t="s">
        <v>57</v>
      </c>
      <c r="C7" s="137" t="s">
        <v>243</v>
      </c>
      <c r="D7" s="289" t="s">
        <v>245</v>
      </c>
      <c r="E7" s="297" t="s">
        <v>281</v>
      </c>
      <c r="F7" s="302">
        <v>195000</v>
      </c>
      <c r="G7" s="179">
        <f>F7*1.25</f>
        <v>243750</v>
      </c>
      <c r="H7" s="119" t="s">
        <v>246</v>
      </c>
      <c r="I7" s="117"/>
      <c r="J7" s="119"/>
      <c r="K7" s="117"/>
      <c r="L7" s="158"/>
      <c r="M7" s="314"/>
    </row>
    <row r="8" spans="1:13" s="236" customFormat="1" ht="26.25" thickBot="1">
      <c r="A8" s="116" t="s">
        <v>34</v>
      </c>
      <c r="B8" s="170" t="s">
        <v>57</v>
      </c>
      <c r="C8" s="137" t="s">
        <v>290</v>
      </c>
      <c r="D8" s="289" t="s">
        <v>360</v>
      </c>
      <c r="E8" s="296" t="s">
        <v>359</v>
      </c>
      <c r="F8" s="254">
        <v>199000</v>
      </c>
      <c r="G8" s="179">
        <f>F8*1.25</f>
        <v>248750</v>
      </c>
      <c r="H8" s="119" t="s">
        <v>272</v>
      </c>
      <c r="I8" s="117"/>
      <c r="J8" s="119"/>
      <c r="K8" s="117"/>
      <c r="L8" s="158"/>
      <c r="M8" s="314"/>
    </row>
    <row r="9" spans="1:13" s="236" customFormat="1" ht="13.5" thickBot="1">
      <c r="A9" s="116" t="s">
        <v>105</v>
      </c>
      <c r="B9" s="170" t="s">
        <v>57</v>
      </c>
      <c r="C9" s="137" t="s">
        <v>319</v>
      </c>
      <c r="D9" s="289" t="s">
        <v>453</v>
      </c>
      <c r="E9" s="296" t="s">
        <v>167</v>
      </c>
      <c r="F9" s="254">
        <v>28000</v>
      </c>
      <c r="G9" s="179">
        <v>35000</v>
      </c>
      <c r="H9" s="119" t="s">
        <v>186</v>
      </c>
      <c r="I9" s="117" t="s">
        <v>124</v>
      </c>
      <c r="J9" s="119" t="s">
        <v>205</v>
      </c>
      <c r="K9" s="117" t="s">
        <v>373</v>
      </c>
      <c r="L9" s="158"/>
      <c r="M9" s="314" t="s">
        <v>449</v>
      </c>
    </row>
    <row r="10" spans="1:13" s="236" customFormat="1" ht="13.5" thickBot="1">
      <c r="A10" s="341"/>
      <c r="B10" s="342" t="s">
        <v>57</v>
      </c>
      <c r="C10" s="343" t="s">
        <v>400</v>
      </c>
      <c r="D10" s="344" t="s">
        <v>394</v>
      </c>
      <c r="E10" s="345" t="s">
        <v>393</v>
      </c>
      <c r="F10" s="346">
        <v>110000</v>
      </c>
      <c r="G10" s="347">
        <f>F10*1.25</f>
        <v>137500</v>
      </c>
      <c r="H10" s="348" t="s">
        <v>246</v>
      </c>
      <c r="I10" s="117"/>
      <c r="J10" s="119"/>
      <c r="K10" s="334"/>
      <c r="L10" s="158"/>
      <c r="M10" s="314" t="s">
        <v>435</v>
      </c>
    </row>
    <row r="11" spans="1:13" s="7" customFormat="1" ht="6" customHeight="1" thickBot="1">
      <c r="A11" s="97"/>
      <c r="B11" s="161"/>
      <c r="C11" s="71"/>
      <c r="D11" s="290"/>
      <c r="E11" s="298"/>
      <c r="F11" s="251"/>
      <c r="G11" s="148"/>
      <c r="H11" s="40"/>
      <c r="I11" s="46"/>
      <c r="J11" s="40"/>
      <c r="K11" s="46"/>
      <c r="L11" s="157"/>
      <c r="M11" s="315"/>
    </row>
    <row r="12" spans="1:13" s="8" customFormat="1" ht="13.5" thickBot="1">
      <c r="A12" s="59" t="s">
        <v>1</v>
      </c>
      <c r="B12" s="18"/>
      <c r="C12" s="17"/>
      <c r="D12" s="291" t="s">
        <v>227</v>
      </c>
      <c r="E12" s="295"/>
      <c r="F12" s="250"/>
      <c r="G12" s="148"/>
      <c r="H12" s="39"/>
      <c r="I12" s="45"/>
      <c r="J12" s="39"/>
      <c r="K12" s="45"/>
      <c r="L12" s="156"/>
      <c r="M12" s="313"/>
    </row>
    <row r="13" spans="1:13" s="236" customFormat="1" ht="64.5" thickBot="1">
      <c r="A13" s="116" t="s">
        <v>42</v>
      </c>
      <c r="B13" s="170" t="s">
        <v>114</v>
      </c>
      <c r="C13" s="137" t="s">
        <v>289</v>
      </c>
      <c r="D13" s="289" t="s">
        <v>282</v>
      </c>
      <c r="E13" s="296" t="s">
        <v>283</v>
      </c>
      <c r="F13" s="254">
        <v>474000</v>
      </c>
      <c r="G13" s="179">
        <f>F13*1.25</f>
        <v>592500</v>
      </c>
      <c r="H13" s="119" t="s">
        <v>285</v>
      </c>
      <c r="I13" s="117" t="s">
        <v>286</v>
      </c>
      <c r="J13" s="136" t="s">
        <v>205</v>
      </c>
      <c r="K13" s="117" t="s">
        <v>438</v>
      </c>
      <c r="L13" s="158" t="s">
        <v>182</v>
      </c>
      <c r="M13" s="314" t="s">
        <v>437</v>
      </c>
    </row>
    <row r="14" spans="1:13" s="236" customFormat="1" ht="5.25" customHeight="1" thickBot="1">
      <c r="A14" s="116"/>
      <c r="B14" s="170"/>
      <c r="C14" s="137"/>
      <c r="D14" s="289"/>
      <c r="E14" s="296"/>
      <c r="F14" s="254"/>
      <c r="G14" s="148"/>
      <c r="H14" s="119"/>
      <c r="I14" s="117"/>
      <c r="J14" s="119"/>
      <c r="K14" s="117"/>
      <c r="L14" s="158"/>
      <c r="M14" s="314"/>
    </row>
    <row r="15" spans="1:13" s="8" customFormat="1" ht="13.5" thickBot="1">
      <c r="A15" s="59" t="s">
        <v>2</v>
      </c>
      <c r="B15" s="18"/>
      <c r="C15" s="17"/>
      <c r="D15" s="291" t="s">
        <v>228</v>
      </c>
      <c r="E15" s="295"/>
      <c r="F15" s="250"/>
      <c r="G15" s="148"/>
      <c r="H15" s="39"/>
      <c r="I15" s="45"/>
      <c r="J15" s="39"/>
      <c r="K15" s="45"/>
      <c r="L15" s="156"/>
      <c r="M15" s="313"/>
    </row>
    <row r="16" spans="1:13" s="236" customFormat="1" ht="39" thickBot="1">
      <c r="A16" s="116" t="s">
        <v>44</v>
      </c>
      <c r="B16" s="170" t="s">
        <v>115</v>
      </c>
      <c r="C16" s="137" t="s">
        <v>291</v>
      </c>
      <c r="D16" s="289" t="s">
        <v>278</v>
      </c>
      <c r="E16" s="296" t="s">
        <v>284</v>
      </c>
      <c r="F16" s="302">
        <f>110000*0.8</f>
        <v>88000</v>
      </c>
      <c r="G16" s="179">
        <f>F16*1.25</f>
        <v>110000</v>
      </c>
      <c r="H16" s="119" t="s">
        <v>246</v>
      </c>
      <c r="I16" s="117"/>
      <c r="J16" s="119"/>
      <c r="K16" s="117"/>
      <c r="L16" s="158"/>
      <c r="M16" s="314"/>
    </row>
    <row r="17" spans="1:13" s="236" customFormat="1" ht="39" thickBot="1">
      <c r="A17" s="341"/>
      <c r="B17" s="342" t="s">
        <v>115</v>
      </c>
      <c r="C17" s="343" t="s">
        <v>292</v>
      </c>
      <c r="D17" s="344" t="s">
        <v>277</v>
      </c>
      <c r="E17" s="357" t="s">
        <v>280</v>
      </c>
      <c r="F17" s="358">
        <f>200000*0.8</f>
        <v>160000</v>
      </c>
      <c r="G17" s="347">
        <f>F17*1.25</f>
        <v>200000</v>
      </c>
      <c r="H17" s="348" t="s">
        <v>246</v>
      </c>
      <c r="I17" s="117"/>
      <c r="J17" s="119"/>
      <c r="K17" s="117"/>
      <c r="L17" s="158"/>
      <c r="M17" s="314" t="s">
        <v>435</v>
      </c>
    </row>
    <row r="18" spans="1:13" s="236" customFormat="1" ht="26.25" thickBot="1">
      <c r="A18" s="341"/>
      <c r="B18" s="342" t="s">
        <v>115</v>
      </c>
      <c r="C18" s="343" t="s">
        <v>293</v>
      </c>
      <c r="D18" s="344" t="s">
        <v>279</v>
      </c>
      <c r="E18" s="357" t="s">
        <v>280</v>
      </c>
      <c r="F18" s="358">
        <f>200000*0.8</f>
        <v>160000</v>
      </c>
      <c r="G18" s="347">
        <f>F18*1.25</f>
        <v>200000</v>
      </c>
      <c r="H18" s="348" t="s">
        <v>246</v>
      </c>
      <c r="I18" s="117"/>
      <c r="J18" s="119"/>
      <c r="K18" s="117"/>
      <c r="L18" s="158"/>
      <c r="M18" s="314" t="s">
        <v>435</v>
      </c>
    </row>
    <row r="19" spans="1:13" s="236" customFormat="1" ht="5.25" customHeight="1" thickBot="1">
      <c r="A19" s="116"/>
      <c r="B19" s="170"/>
      <c r="C19" s="137"/>
      <c r="D19" s="289"/>
      <c r="E19" s="296"/>
      <c r="F19" s="302"/>
      <c r="G19" s="148"/>
      <c r="H19" s="119"/>
      <c r="I19" s="117"/>
      <c r="J19" s="119"/>
      <c r="K19" s="117"/>
      <c r="L19" s="158"/>
      <c r="M19" s="314"/>
    </row>
    <row r="20" spans="1:13" s="238" customFormat="1" ht="13.5" thickBot="1">
      <c r="A20" s="261" t="s">
        <v>3</v>
      </c>
      <c r="B20" s="262"/>
      <c r="C20" s="263"/>
      <c r="D20" s="292" t="s">
        <v>229</v>
      </c>
      <c r="E20" s="299"/>
      <c r="F20" s="303"/>
      <c r="G20" s="148"/>
      <c r="H20" s="268"/>
      <c r="I20" s="269"/>
      <c r="J20" s="268"/>
      <c r="K20" s="269"/>
      <c r="L20" s="320"/>
      <c r="M20" s="316"/>
    </row>
    <row r="21" spans="1:13" s="236" customFormat="1" ht="26.25" thickBot="1">
      <c r="A21" s="341"/>
      <c r="B21" s="342" t="s">
        <v>116</v>
      </c>
      <c r="C21" s="343" t="s">
        <v>294</v>
      </c>
      <c r="D21" s="344" t="s">
        <v>273</v>
      </c>
      <c r="E21" s="357" t="s">
        <v>280</v>
      </c>
      <c r="F21" s="358">
        <f>43750*0.8</f>
        <v>35000</v>
      </c>
      <c r="G21" s="347">
        <f>F21*1.25</f>
        <v>43750</v>
      </c>
      <c r="H21" s="348" t="s">
        <v>246</v>
      </c>
      <c r="I21" s="117"/>
      <c r="J21" s="119"/>
      <c r="K21" s="117"/>
      <c r="L21" s="158"/>
      <c r="M21" s="314" t="s">
        <v>435</v>
      </c>
    </row>
    <row r="22" spans="1:13" s="236" customFormat="1" ht="39" thickBot="1">
      <c r="A22" s="341"/>
      <c r="B22" s="342" t="s">
        <v>116</v>
      </c>
      <c r="C22" s="343" t="s">
        <v>295</v>
      </c>
      <c r="D22" s="344" t="s">
        <v>274</v>
      </c>
      <c r="E22" s="357" t="s">
        <v>283</v>
      </c>
      <c r="F22" s="358">
        <f>130000*0.8</f>
        <v>104000</v>
      </c>
      <c r="G22" s="347">
        <f>F22*1.25</f>
        <v>130000</v>
      </c>
      <c r="H22" s="348" t="s">
        <v>246</v>
      </c>
      <c r="I22" s="117"/>
      <c r="J22" s="119"/>
      <c r="K22" s="117"/>
      <c r="L22" s="158"/>
      <c r="M22" s="314" t="s">
        <v>435</v>
      </c>
    </row>
    <row r="23" spans="1:13" s="236" customFormat="1" ht="13.5" thickBot="1">
      <c r="A23" s="116" t="s">
        <v>76</v>
      </c>
      <c r="B23" s="170" t="s">
        <v>116</v>
      </c>
      <c r="C23" s="137" t="s">
        <v>296</v>
      </c>
      <c r="D23" s="289" t="s">
        <v>275</v>
      </c>
      <c r="E23" s="296" t="s">
        <v>276</v>
      </c>
      <c r="F23" s="302">
        <f>248500*0.8</f>
        <v>198800</v>
      </c>
      <c r="G23" s="179">
        <f>F23*1.25</f>
        <v>248500</v>
      </c>
      <c r="H23" s="119" t="s">
        <v>272</v>
      </c>
      <c r="I23" s="117"/>
      <c r="J23" s="119"/>
      <c r="K23" s="117"/>
      <c r="L23" s="158"/>
      <c r="M23" s="314"/>
    </row>
    <row r="24" spans="1:13" s="236" customFormat="1" ht="4.5" customHeight="1" thickBot="1">
      <c r="A24" s="116"/>
      <c r="B24" s="170"/>
      <c r="C24" s="137"/>
      <c r="D24" s="289"/>
      <c r="E24" s="296"/>
      <c r="F24" s="302"/>
      <c r="G24" s="148"/>
      <c r="H24" s="119"/>
      <c r="I24" s="117"/>
      <c r="J24" s="119"/>
      <c r="K24" s="117"/>
      <c r="L24" s="158"/>
      <c r="M24" s="314"/>
    </row>
    <row r="25" spans="1:13" s="238" customFormat="1" ht="13.5" thickBot="1">
      <c r="A25" s="261" t="s">
        <v>4</v>
      </c>
      <c r="B25" s="262"/>
      <c r="C25" s="263"/>
      <c r="D25" s="292" t="s">
        <v>387</v>
      </c>
      <c r="E25" s="299"/>
      <c r="F25" s="303"/>
      <c r="G25" s="148"/>
      <c r="H25" s="268"/>
      <c r="I25" s="269"/>
      <c r="J25" s="268"/>
      <c r="K25" s="269"/>
      <c r="L25" s="320"/>
      <c r="M25" s="316"/>
    </row>
    <row r="26" spans="1:13" s="236" customFormat="1" ht="26.25" thickBot="1">
      <c r="A26" s="116" t="s">
        <v>57</v>
      </c>
      <c r="B26" s="170" t="s">
        <v>388</v>
      </c>
      <c r="C26" s="137" t="s">
        <v>406</v>
      </c>
      <c r="D26" s="289" t="s">
        <v>389</v>
      </c>
      <c r="E26" s="336" t="s">
        <v>392</v>
      </c>
      <c r="F26" s="302">
        <v>195000</v>
      </c>
      <c r="G26" s="179">
        <f>F26*1.25</f>
        <v>243750</v>
      </c>
      <c r="H26" s="119" t="s">
        <v>390</v>
      </c>
      <c r="I26" s="117"/>
      <c r="J26" s="119"/>
      <c r="K26" s="117"/>
      <c r="L26" s="158"/>
      <c r="M26" s="314"/>
    </row>
    <row r="27" spans="1:13" s="236" customFormat="1" ht="4.5" customHeight="1" thickBot="1">
      <c r="A27" s="116"/>
      <c r="B27" s="170"/>
      <c r="C27" s="137"/>
      <c r="D27" s="289"/>
      <c r="E27" s="296"/>
      <c r="F27" s="302"/>
      <c r="G27" s="148"/>
      <c r="H27" s="119"/>
      <c r="I27" s="117"/>
      <c r="J27" s="119"/>
      <c r="K27" s="117"/>
      <c r="L27" s="158"/>
      <c r="M27" s="314"/>
    </row>
    <row r="28" spans="1:13" s="8" customFormat="1" ht="15" customHeight="1" thickBot="1">
      <c r="A28" s="261" t="s">
        <v>5</v>
      </c>
      <c r="B28" s="23"/>
      <c r="C28" s="17"/>
      <c r="D28" s="293" t="s">
        <v>405</v>
      </c>
      <c r="E28" s="300"/>
      <c r="F28" s="304"/>
      <c r="G28" s="339"/>
      <c r="H28" s="307"/>
      <c r="I28" s="310"/>
      <c r="J28" s="307"/>
      <c r="K28" s="310"/>
      <c r="L28" s="321"/>
      <c r="M28" s="317"/>
    </row>
    <row r="29" spans="1:13" s="7" customFormat="1" ht="15" customHeight="1" thickBot="1">
      <c r="A29" s="116" t="s">
        <v>58</v>
      </c>
      <c r="B29" s="170" t="s">
        <v>385</v>
      </c>
      <c r="C29" s="71" t="s">
        <v>395</v>
      </c>
      <c r="D29" s="294" t="s">
        <v>408</v>
      </c>
      <c r="E29" s="301" t="s">
        <v>407</v>
      </c>
      <c r="F29" s="305">
        <v>116000</v>
      </c>
      <c r="G29" s="306">
        <f>F29*1.25</f>
        <v>145000</v>
      </c>
      <c r="H29" s="308" t="s">
        <v>272</v>
      </c>
      <c r="I29" s="311"/>
      <c r="J29" s="308"/>
      <c r="K29" s="311"/>
      <c r="L29" s="322"/>
      <c r="M29" s="318"/>
    </row>
    <row r="30" spans="1:13" s="236" customFormat="1" ht="26.25" thickBot="1">
      <c r="A30" s="414" t="s">
        <v>414</v>
      </c>
      <c r="B30" s="415" t="s">
        <v>385</v>
      </c>
      <c r="C30" s="416" t="s">
        <v>396</v>
      </c>
      <c r="D30" s="328" t="s">
        <v>454</v>
      </c>
      <c r="E30" s="337" t="s">
        <v>167</v>
      </c>
      <c r="F30" s="330">
        <v>100000</v>
      </c>
      <c r="G30" s="331">
        <f>F30*1.25</f>
        <v>125000</v>
      </c>
      <c r="H30" s="417" t="s">
        <v>246</v>
      </c>
      <c r="I30" s="325"/>
      <c r="J30" s="324"/>
      <c r="K30" s="325"/>
      <c r="L30" s="326"/>
      <c r="M30" s="327" t="s">
        <v>456</v>
      </c>
    </row>
    <row r="31" spans="1:13" s="236" customFormat="1" ht="26.25" thickBot="1">
      <c r="A31" s="414" t="s">
        <v>415</v>
      </c>
      <c r="B31" s="415" t="s">
        <v>385</v>
      </c>
      <c r="C31" s="416" t="s">
        <v>397</v>
      </c>
      <c r="D31" s="328" t="s">
        <v>448</v>
      </c>
      <c r="E31" s="337" t="s">
        <v>391</v>
      </c>
      <c r="F31" s="330">
        <v>195000</v>
      </c>
      <c r="G31" s="331">
        <f>F31*1.25</f>
        <v>243750</v>
      </c>
      <c r="H31" s="417" t="s">
        <v>272</v>
      </c>
      <c r="I31" s="325"/>
      <c r="J31" s="324"/>
      <c r="K31" s="325"/>
      <c r="L31" s="326"/>
      <c r="M31" s="327" t="s">
        <v>449</v>
      </c>
    </row>
    <row r="32" spans="1:13" s="236" customFormat="1" ht="26.25" thickBot="1">
      <c r="A32" s="418" t="s">
        <v>416</v>
      </c>
      <c r="B32" s="419" t="s">
        <v>385</v>
      </c>
      <c r="C32" s="420" t="s">
        <v>398</v>
      </c>
      <c r="D32" s="329" t="s">
        <v>455</v>
      </c>
      <c r="E32" s="338" t="s">
        <v>457</v>
      </c>
      <c r="F32" s="332">
        <v>100000</v>
      </c>
      <c r="G32" s="333">
        <f>F32*1.25</f>
        <v>125000</v>
      </c>
      <c r="H32" s="421" t="s">
        <v>246</v>
      </c>
      <c r="I32" s="312"/>
      <c r="J32" s="309"/>
      <c r="K32" s="312"/>
      <c r="L32" s="323"/>
      <c r="M32" s="319" t="s">
        <v>456</v>
      </c>
    </row>
    <row r="33" ht="6" customHeight="1"/>
    <row r="34" ht="16.5" customHeight="1">
      <c r="D34" s="7"/>
    </row>
    <row r="35" ht="12.75">
      <c r="D35" s="7"/>
    </row>
    <row r="36" spans="2:7" ht="15.75">
      <c r="B36" s="201"/>
      <c r="C36" s="202"/>
      <c r="D36" s="7"/>
      <c r="E36" s="204"/>
      <c r="F36" s="204"/>
      <c r="G36" s="204"/>
    </row>
    <row r="37" spans="2:7" ht="15.75">
      <c r="B37" s="205"/>
      <c r="C37" s="204"/>
      <c r="D37" s="239"/>
      <c r="E37" s="204"/>
      <c r="F37" s="204"/>
      <c r="G37" s="204"/>
    </row>
    <row r="38" spans="2:7" ht="15.75">
      <c r="B38" s="205"/>
      <c r="C38" s="204"/>
      <c r="D38" s="206"/>
      <c r="E38" s="204"/>
      <c r="F38" s="204"/>
      <c r="G38" s="204"/>
    </row>
    <row r="39" spans="2:7" ht="15.75">
      <c r="B39" s="205"/>
      <c r="C39" s="204"/>
      <c r="D39" s="206"/>
      <c r="E39" s="204"/>
      <c r="F39" s="204"/>
      <c r="G39" s="204"/>
    </row>
    <row r="40" spans="2:7" ht="8.25" customHeight="1">
      <c r="B40" s="207"/>
      <c r="C40" s="202"/>
      <c r="D40" s="208"/>
      <c r="E40" s="202"/>
      <c r="F40" s="202"/>
      <c r="G40" s="202"/>
    </row>
    <row r="41" spans="1:13" s="8" customFormat="1" ht="15.75">
      <c r="A41"/>
      <c r="B41" s="207"/>
      <c r="C41" s="202"/>
      <c r="D41" s="208"/>
      <c r="E41" s="202"/>
      <c r="F41" s="202"/>
      <c r="G41" s="202"/>
      <c r="H41" s="5"/>
      <c r="I41" s="5"/>
      <c r="J41" s="5"/>
      <c r="K41" s="5"/>
      <c r="L41" s="61"/>
      <c r="M41" s="5"/>
    </row>
    <row r="42" spans="1:13" s="7" customFormat="1" ht="15">
      <c r="A42"/>
      <c r="B42" s="203"/>
      <c r="C42" s="204"/>
      <c r="D42" s="206"/>
      <c r="E42" s="204"/>
      <c r="F42" s="204"/>
      <c r="G42" s="204"/>
      <c r="H42" s="5"/>
      <c r="I42" s="5"/>
      <c r="J42" s="5"/>
      <c r="K42" s="5"/>
      <c r="L42" s="61"/>
      <c r="M42" s="5"/>
    </row>
    <row r="45" spans="1:13" s="147" customFormat="1" ht="12.75">
      <c r="A45"/>
      <c r="B45"/>
      <c r="C45" s="70"/>
      <c r="D45"/>
      <c r="E45"/>
      <c r="F45"/>
      <c r="G45"/>
      <c r="H45" s="5"/>
      <c r="I45" s="5"/>
      <c r="J45" s="5"/>
      <c r="K45" s="5"/>
      <c r="L45" s="61"/>
      <c r="M45" s="5"/>
    </row>
    <row r="46" spans="1:13" s="147" customFormat="1" ht="12.75">
      <c r="A46"/>
      <c r="B46"/>
      <c r="C46" s="70"/>
      <c r="D46"/>
      <c r="E46"/>
      <c r="F46"/>
      <c r="G46"/>
      <c r="H46" s="5"/>
      <c r="I46" s="5"/>
      <c r="J46" s="5"/>
      <c r="K46" s="5"/>
      <c r="L46" s="61"/>
      <c r="M46" s="5"/>
    </row>
    <row r="47" ht="6" customHeight="1"/>
    <row r="48" ht="16.5" customHeight="1"/>
    <row r="49" spans="1:13" s="7" customFormat="1" ht="12.75">
      <c r="A49"/>
      <c r="B49"/>
      <c r="C49" s="70"/>
      <c r="D49"/>
      <c r="E49"/>
      <c r="F49"/>
      <c r="G49"/>
      <c r="H49" s="5"/>
      <c r="I49" s="5"/>
      <c r="J49" s="5"/>
      <c r="K49" s="5"/>
      <c r="L49" s="61"/>
      <c r="M49" s="5"/>
    </row>
    <row r="50" spans="1:13" s="7" customFormat="1" ht="15" customHeight="1">
      <c r="A50"/>
      <c r="B50"/>
      <c r="C50" s="70"/>
      <c r="D50"/>
      <c r="E50"/>
      <c r="F50"/>
      <c r="G50"/>
      <c r="H50" s="5"/>
      <c r="I50" s="5"/>
      <c r="J50" s="5"/>
      <c r="K50" s="5"/>
      <c r="L50" s="61"/>
      <c r="M50" s="5"/>
    </row>
    <row r="51" spans="1:13" s="7" customFormat="1" ht="12.75">
      <c r="A51"/>
      <c r="B51"/>
      <c r="C51" s="70"/>
      <c r="D51"/>
      <c r="E51"/>
      <c r="F51"/>
      <c r="G51"/>
      <c r="H51" s="5"/>
      <c r="I51" s="5"/>
      <c r="J51" s="5"/>
      <c r="K51" s="5"/>
      <c r="L51" s="61"/>
      <c r="M51" s="5"/>
    </row>
    <row r="52" spans="1:13" s="7" customFormat="1" ht="12.75">
      <c r="A52"/>
      <c r="B52"/>
      <c r="C52" s="70"/>
      <c r="D52"/>
      <c r="E52"/>
      <c r="F52"/>
      <c r="G52"/>
      <c r="H52" s="5"/>
      <c r="I52" s="5"/>
      <c r="J52" s="5"/>
      <c r="K52" s="5"/>
      <c r="L52" s="61"/>
      <c r="M52" s="5"/>
    </row>
    <row r="53" spans="1:13" s="7" customFormat="1" ht="12.75">
      <c r="A53"/>
      <c r="B53"/>
      <c r="C53" s="70"/>
      <c r="D53"/>
      <c r="E53"/>
      <c r="F53"/>
      <c r="G53"/>
      <c r="H53" s="5"/>
      <c r="I53" s="5"/>
      <c r="J53" s="5"/>
      <c r="K53" s="5"/>
      <c r="L53" s="61"/>
      <c r="M53" s="5"/>
    </row>
    <row r="60" spans="1:12" s="5" customFormat="1" ht="12.75">
      <c r="A60"/>
      <c r="B60"/>
      <c r="C60" s="70"/>
      <c r="D60"/>
      <c r="E60"/>
      <c r="F60"/>
      <c r="G60"/>
      <c r="L60" s="61"/>
    </row>
    <row r="61" spans="1:12" s="5" customFormat="1" ht="12.75">
      <c r="A61"/>
      <c r="B61"/>
      <c r="C61" s="70"/>
      <c r="D61"/>
      <c r="E61"/>
      <c r="F61"/>
      <c r="G61"/>
      <c r="L61" s="61"/>
    </row>
    <row r="62" spans="1:12" s="5" customFormat="1" ht="12.75">
      <c r="A62"/>
      <c r="B62"/>
      <c r="C62" s="70"/>
      <c r="D62"/>
      <c r="E62"/>
      <c r="F62"/>
      <c r="G62"/>
      <c r="L62" s="61"/>
    </row>
    <row r="63" spans="1:12" s="5" customFormat="1" ht="12.75">
      <c r="A63"/>
      <c r="B63"/>
      <c r="C63" s="70"/>
      <c r="D63"/>
      <c r="E63"/>
      <c r="F63"/>
      <c r="G63"/>
      <c r="L63" s="61"/>
    </row>
    <row r="64" spans="1:12" s="5" customFormat="1" ht="12.75">
      <c r="A64"/>
      <c r="B64"/>
      <c r="C64" s="70"/>
      <c r="D64"/>
      <c r="E64"/>
      <c r="F64"/>
      <c r="G64"/>
      <c r="L64" s="61"/>
    </row>
    <row r="65" spans="1:12" s="5" customFormat="1" ht="12.75">
      <c r="A65"/>
      <c r="B65"/>
      <c r="C65" s="70"/>
      <c r="D65"/>
      <c r="E65"/>
      <c r="F65"/>
      <c r="G65"/>
      <c r="L65" s="61"/>
    </row>
    <row r="66" spans="1:12" s="5" customFormat="1" ht="12.75">
      <c r="A66"/>
      <c r="B66"/>
      <c r="C66" s="70"/>
      <c r="D66"/>
      <c r="E66"/>
      <c r="F66"/>
      <c r="G66"/>
      <c r="L66" s="61"/>
    </row>
  </sheetData>
  <sheetProtection/>
  <mergeCells count="2">
    <mergeCell ref="A2:M2"/>
    <mergeCell ref="F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Kiš</cp:lastModifiedBy>
  <cp:lastPrinted>2019-12-17T11:39:24Z</cp:lastPrinted>
  <dcterms:created xsi:type="dcterms:W3CDTF">2009-05-15T07:17:59Z</dcterms:created>
  <dcterms:modified xsi:type="dcterms:W3CDTF">2020-01-07T09:19:43Z</dcterms:modified>
  <cp:category/>
  <cp:version/>
  <cp:contentType/>
  <cp:contentStatus/>
</cp:coreProperties>
</file>